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ÚŘEDNÍ DESKA\01_STŘEDNĚDOBÝ VÝHLED ROZPOČTU\08_Střednědobý výhled rozpočtu 2020_na období let  2020-2023\"/>
    </mc:Choice>
  </mc:AlternateContent>
  <bookViews>
    <workbookView xWindow="0" yWindow="1860" windowWidth="15480" windowHeight="633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saldo'!$A$21:$L$123</definedName>
    <definedName name="_xlnm._FilterDatabase" localSheetId="4" hidden="1">Výdaje!$A$7:$M$37</definedName>
    <definedName name="_xlnm._FilterDatabase" localSheetId="3" hidden="1">'Výdaje dle kapitol'!$A$4:$G$103</definedName>
    <definedName name="Excel_BuiltIn__FilterDatabase_3">Výdaje!$A$7:$H$500</definedName>
    <definedName name="_xlnm.Print_Titles" localSheetId="1">'Bilance Příjmů a Výdajů, saldo'!$18:$21</definedName>
    <definedName name="_xlnm.Print_Titles" localSheetId="4">Výdaje!$1:$7</definedName>
    <definedName name="_xlnm.Print_Titles" localSheetId="3">'Výdaje dle kapitol'!$2:$4</definedName>
    <definedName name="_xlnm.Print_Area" localSheetId="1">'Bilance Příjmů a Výdajů, saldo'!$A$1:$I$132</definedName>
    <definedName name="_xlnm.Print_Area" localSheetId="2">Příjmy!$A$1:$F$45</definedName>
    <definedName name="_xlnm.Print_Area" localSheetId="4">Výdaje!$A$1:$H$628</definedName>
    <definedName name="_xlnm.Print_Area" localSheetId="3">'Výdaje dle kapitol'!$A$1:$I$107</definedName>
  </definedNames>
  <calcPr calcId="162913"/>
</workbook>
</file>

<file path=xl/calcChain.xml><?xml version="1.0" encoding="utf-8"?>
<calcChain xmlns="http://schemas.openxmlformats.org/spreadsheetml/2006/main">
  <c r="G54" i="5" l="1"/>
  <c r="G71" i="5" l="1"/>
  <c r="G70" i="5"/>
  <c r="F121" i="1" l="1"/>
  <c r="F74" i="5"/>
  <c r="G79" i="5"/>
  <c r="G102" i="5" l="1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88" i="5"/>
  <c r="G86" i="5"/>
  <c r="F86" i="5"/>
  <c r="F75" i="5"/>
  <c r="F73" i="5"/>
  <c r="G69" i="5"/>
  <c r="G68" i="5"/>
  <c r="H68" i="5" s="1"/>
  <c r="F69" i="5"/>
  <c r="F68" i="5"/>
  <c r="G42" i="5"/>
  <c r="F42" i="5"/>
  <c r="F41" i="5"/>
  <c r="G39" i="5"/>
  <c r="F39" i="5"/>
  <c r="F37" i="5"/>
  <c r="F36" i="5"/>
  <c r="H25" i="5"/>
  <c r="F24" i="5"/>
  <c r="F23" i="5"/>
  <c r="F22" i="5"/>
  <c r="G21" i="5"/>
  <c r="F21" i="5"/>
  <c r="F19" i="5"/>
  <c r="F18" i="5"/>
  <c r="H69" i="5" l="1"/>
  <c r="I21" i="5"/>
  <c r="H42" i="5"/>
  <c r="F31" i="5" l="1"/>
  <c r="F33" i="5" l="1"/>
  <c r="F32" i="5"/>
  <c r="I119" i="1" l="1"/>
  <c r="I118" i="1" s="1"/>
  <c r="H119" i="1"/>
  <c r="H118" i="1" s="1"/>
  <c r="G119" i="1"/>
  <c r="G118" i="1" s="1"/>
  <c r="F119" i="1"/>
  <c r="F118" i="1" s="1"/>
  <c r="E119" i="1"/>
  <c r="E118" i="1" s="1"/>
  <c r="F15" i="1" l="1"/>
  <c r="G15" i="1"/>
  <c r="H15" i="1"/>
  <c r="I15" i="1"/>
  <c r="E15" i="1"/>
  <c r="G32" i="5" l="1"/>
  <c r="G84" i="5" l="1"/>
  <c r="F79" i="5" l="1"/>
  <c r="F49" i="5" l="1"/>
  <c r="F48" i="5"/>
  <c r="G50" i="5"/>
  <c r="G48" i="5"/>
  <c r="F51" i="5"/>
  <c r="G51" i="5"/>
  <c r="G44" i="5" l="1"/>
  <c r="G81" i="1"/>
  <c r="H81" i="1"/>
  <c r="I81" i="1"/>
  <c r="F90" i="5"/>
  <c r="E81" i="1" l="1"/>
  <c r="F84" i="5"/>
  <c r="I121" i="1" l="1"/>
  <c r="H121" i="1"/>
  <c r="F120" i="1" l="1"/>
  <c r="G39" i="1"/>
  <c r="H39" i="1"/>
  <c r="I39" i="1"/>
  <c r="F50" i="5" l="1"/>
  <c r="F45" i="5"/>
  <c r="G45" i="5"/>
  <c r="F44" i="5"/>
  <c r="F34" i="5" l="1"/>
  <c r="G30" i="5"/>
  <c r="G12" i="5" l="1"/>
  <c r="I50" i="1"/>
  <c r="H50" i="1"/>
  <c r="G50" i="1"/>
  <c r="F12" i="5"/>
  <c r="E50" i="1" l="1"/>
  <c r="F50" i="1"/>
  <c r="G78" i="5" l="1"/>
  <c r="G74" i="5"/>
  <c r="G80" i="5"/>
  <c r="G82" i="5"/>
  <c r="F78" i="5"/>
  <c r="F82" i="5"/>
  <c r="F76" i="5"/>
  <c r="F80" i="5"/>
  <c r="G115" i="1" l="1"/>
  <c r="H115" i="1"/>
  <c r="I115" i="1"/>
  <c r="G76" i="5" l="1"/>
  <c r="G77" i="5"/>
  <c r="F77" i="5"/>
  <c r="F81" i="5"/>
  <c r="E69" i="1"/>
  <c r="F61" i="5"/>
  <c r="H98" i="1"/>
  <c r="I98" i="1"/>
  <c r="G98" i="1"/>
  <c r="G52" i="5"/>
  <c r="F52" i="5"/>
  <c r="F60" i="5"/>
  <c r="G59" i="5"/>
  <c r="G70" i="1"/>
  <c r="H70" i="1"/>
  <c r="I70" i="1"/>
  <c r="F59" i="5"/>
  <c r="E25" i="1"/>
  <c r="F87" i="1"/>
  <c r="G110" i="1"/>
  <c r="H110" i="1"/>
  <c r="I110" i="1"/>
  <c r="F40" i="5"/>
  <c r="G86" i="1"/>
  <c r="H86" i="1"/>
  <c r="I86" i="1"/>
  <c r="G14" i="5"/>
  <c r="F82" i="1"/>
  <c r="G58" i="1"/>
  <c r="I58" i="1"/>
  <c r="I74" i="1"/>
  <c r="H74" i="1"/>
  <c r="G74" i="1"/>
  <c r="G15" i="5"/>
  <c r="F16" i="5"/>
  <c r="G16" i="5"/>
  <c r="F14" i="5"/>
  <c r="H66" i="1"/>
  <c r="I66" i="1"/>
  <c r="G66" i="1"/>
  <c r="E115" i="1"/>
  <c r="E85" i="1"/>
  <c r="E75" i="1"/>
  <c r="E67" i="1"/>
  <c r="E51" i="1"/>
  <c r="E43" i="1"/>
  <c r="G19" i="5"/>
  <c r="I99" i="5"/>
  <c r="H31" i="1"/>
  <c r="G24" i="5"/>
  <c r="G23" i="1"/>
  <c r="I12" i="1"/>
  <c r="H12" i="1"/>
  <c r="F12" i="1"/>
  <c r="E12" i="1"/>
  <c r="E39" i="1"/>
  <c r="E116" i="1"/>
  <c r="E120" i="1"/>
  <c r="E27" i="1"/>
  <c r="G27" i="1"/>
  <c r="H27" i="1"/>
  <c r="I27" i="1"/>
  <c r="H122" i="1"/>
  <c r="H120" i="1" s="1"/>
  <c r="I122" i="1"/>
  <c r="I120" i="1" s="1"/>
  <c r="G122" i="1"/>
  <c r="G90" i="1"/>
  <c r="H90" i="1"/>
  <c r="I90" i="1"/>
  <c r="F117" i="1"/>
  <c r="E117" i="1"/>
  <c r="F34" i="1"/>
  <c r="I117" i="1"/>
  <c r="G117" i="1"/>
  <c r="F65" i="5"/>
  <c r="G62" i="5"/>
  <c r="G49" i="5"/>
  <c r="G61" i="1"/>
  <c r="F61" i="1"/>
  <c r="G47" i="5"/>
  <c r="G45" i="1"/>
  <c r="E32" i="1"/>
  <c r="G97" i="1"/>
  <c r="H97" i="1"/>
  <c r="I97" i="1"/>
  <c r="G36" i="5"/>
  <c r="I84" i="1"/>
  <c r="H84" i="1"/>
  <c r="G84" i="1"/>
  <c r="F93" i="5"/>
  <c r="F67" i="5"/>
  <c r="E56" i="1"/>
  <c r="F64" i="5"/>
  <c r="F62" i="5"/>
  <c r="G121" i="1"/>
  <c r="G116" i="1"/>
  <c r="H116" i="1"/>
  <c r="I116" i="1"/>
  <c r="G104" i="1"/>
  <c r="H104" i="1"/>
  <c r="I104" i="1"/>
  <c r="G106" i="1"/>
  <c r="H106" i="1"/>
  <c r="I106" i="1"/>
  <c r="E106" i="1"/>
  <c r="E104" i="1"/>
  <c r="G100" i="1"/>
  <c r="H100" i="1"/>
  <c r="I100" i="1"/>
  <c r="E100" i="1"/>
  <c r="G94" i="1"/>
  <c r="H94" i="1"/>
  <c r="I94" i="1"/>
  <c r="E94" i="1"/>
  <c r="G92" i="1"/>
  <c r="G91" i="1" s="1"/>
  <c r="H92" i="1"/>
  <c r="H91" i="1" s="1"/>
  <c r="I92" i="1"/>
  <c r="I91" i="1" s="1"/>
  <c r="E92" i="1"/>
  <c r="E91" i="1" s="1"/>
  <c r="G89" i="1"/>
  <c r="H89" i="1"/>
  <c r="I89" i="1"/>
  <c r="E89" i="1"/>
  <c r="G79" i="1"/>
  <c r="H79" i="1"/>
  <c r="I79" i="1"/>
  <c r="G80" i="1"/>
  <c r="H80" i="1"/>
  <c r="I80" i="1"/>
  <c r="G82" i="1"/>
  <c r="E79" i="1"/>
  <c r="G71" i="1"/>
  <c r="H71" i="1"/>
  <c r="I71" i="1"/>
  <c r="G72" i="1"/>
  <c r="H72" i="1"/>
  <c r="I72" i="1"/>
  <c r="E71" i="1"/>
  <c r="G63" i="1"/>
  <c r="H63" i="1"/>
  <c r="I63" i="1"/>
  <c r="G64" i="1"/>
  <c r="H64" i="1"/>
  <c r="I64" i="1"/>
  <c r="E63" i="1"/>
  <c r="G55" i="1"/>
  <c r="H55" i="1"/>
  <c r="I55" i="1"/>
  <c r="G56" i="1"/>
  <c r="H56" i="1"/>
  <c r="I56" i="1"/>
  <c r="E55" i="1"/>
  <c r="G47" i="1"/>
  <c r="H47" i="1"/>
  <c r="I47" i="1"/>
  <c r="G48" i="1"/>
  <c r="H48" i="1"/>
  <c r="I48" i="1"/>
  <c r="E47" i="1"/>
  <c r="G34" i="1"/>
  <c r="H34" i="1"/>
  <c r="I34" i="1"/>
  <c r="G35" i="1"/>
  <c r="H35" i="1"/>
  <c r="I35" i="1"/>
  <c r="E34" i="1"/>
  <c r="G28" i="1"/>
  <c r="H28" i="1"/>
  <c r="I28" i="1"/>
  <c r="G78" i="1"/>
  <c r="H78" i="1"/>
  <c r="I78" i="1"/>
  <c r="I69" i="5"/>
  <c r="G81" i="5"/>
  <c r="F79" i="1"/>
  <c r="F71" i="1"/>
  <c r="G73" i="5"/>
  <c r="F47" i="1"/>
  <c r="F55" i="1"/>
  <c r="G99" i="1"/>
  <c r="H99" i="1"/>
  <c r="I99" i="1"/>
  <c r="F63" i="5"/>
  <c r="H95" i="1"/>
  <c r="I95" i="1"/>
  <c r="G95" i="1"/>
  <c r="G61" i="5"/>
  <c r="G58" i="5"/>
  <c r="G87" i="1"/>
  <c r="H87" i="1"/>
  <c r="I87" i="1"/>
  <c r="E87" i="1"/>
  <c r="I61" i="1"/>
  <c r="H61" i="1"/>
  <c r="E61" i="1"/>
  <c r="G53" i="1"/>
  <c r="H53" i="1"/>
  <c r="I53" i="1"/>
  <c r="F35" i="5"/>
  <c r="G68" i="1"/>
  <c r="H44" i="1"/>
  <c r="I44" i="1"/>
  <c r="G54" i="1"/>
  <c r="H54" i="1"/>
  <c r="I54" i="1"/>
  <c r="F57" i="5"/>
  <c r="G46" i="1"/>
  <c r="H46" i="1"/>
  <c r="I46" i="1"/>
  <c r="G111" i="1"/>
  <c r="H111" i="1"/>
  <c r="I111" i="1"/>
  <c r="F56" i="1"/>
  <c r="I96" i="5"/>
  <c r="I82" i="1"/>
  <c r="H82" i="1"/>
  <c r="I29" i="1"/>
  <c r="H29" i="1"/>
  <c r="G29" i="1"/>
  <c r="F85" i="5"/>
  <c r="I68" i="5"/>
  <c r="E64" i="1"/>
  <c r="I108" i="1"/>
  <c r="I31" i="1"/>
  <c r="I37" i="1"/>
  <c r="I52" i="1"/>
  <c r="I68" i="1"/>
  <c r="I76" i="1"/>
  <c r="I32" i="1"/>
  <c r="I45" i="1"/>
  <c r="I69" i="1"/>
  <c r="I77" i="1"/>
  <c r="I33" i="1"/>
  <c r="I62" i="1"/>
  <c r="I88" i="1"/>
  <c r="I105" i="1"/>
  <c r="H37" i="1"/>
  <c r="H52" i="1"/>
  <c r="H68" i="1"/>
  <c r="H76" i="1"/>
  <c r="H25" i="1"/>
  <c r="H32" i="1"/>
  <c r="H45" i="1"/>
  <c r="H69" i="1"/>
  <c r="H77" i="1"/>
  <c r="H26" i="1"/>
  <c r="H33" i="1"/>
  <c r="H62" i="1"/>
  <c r="H88" i="1"/>
  <c r="H105" i="1"/>
  <c r="G31" i="1"/>
  <c r="G37" i="1"/>
  <c r="G52" i="1"/>
  <c r="G76" i="1"/>
  <c r="G25" i="1"/>
  <c r="G32" i="1"/>
  <c r="G69" i="1"/>
  <c r="G77" i="1"/>
  <c r="G26" i="1"/>
  <c r="G33" i="1"/>
  <c r="G62" i="1"/>
  <c r="G88" i="1"/>
  <c r="G105" i="1"/>
  <c r="G55" i="5"/>
  <c r="G64" i="5"/>
  <c r="E76" i="1"/>
  <c r="E77" i="1"/>
  <c r="F54" i="5"/>
  <c r="F55" i="5"/>
  <c r="F58" i="5"/>
  <c r="E11" i="1"/>
  <c r="E101" i="1"/>
  <c r="F101" i="1"/>
  <c r="G101" i="1"/>
  <c r="H101" i="1"/>
  <c r="I101" i="1"/>
  <c r="F11" i="1"/>
  <c r="E13" i="1"/>
  <c r="F13" i="1"/>
  <c r="G13" i="1"/>
  <c r="H13" i="1"/>
  <c r="I13" i="1"/>
  <c r="E14" i="1"/>
  <c r="F83" i="5"/>
  <c r="G63" i="5"/>
  <c r="F63" i="1"/>
  <c r="G57" i="5"/>
  <c r="F106" i="1"/>
  <c r="G56" i="5"/>
  <c r="G60" i="5"/>
  <c r="G65" i="5"/>
  <c r="F77" i="1"/>
  <c r="H23" i="1"/>
  <c r="H117" i="1"/>
  <c r="G75" i="5" l="1"/>
  <c r="G12" i="1"/>
  <c r="I63" i="5"/>
  <c r="H65" i="5"/>
  <c r="F72" i="5"/>
  <c r="I72" i="5" s="1"/>
  <c r="H55" i="5"/>
  <c r="G66" i="5"/>
  <c r="G33" i="5"/>
  <c r="F56" i="5"/>
  <c r="F47" i="5"/>
  <c r="F92" i="5"/>
  <c r="F91" i="5" s="1"/>
  <c r="F46" i="5"/>
  <c r="F43" i="5" s="1"/>
  <c r="F66" i="5"/>
  <c r="F88" i="5"/>
  <c r="F87" i="5" s="1"/>
  <c r="G34" i="5"/>
  <c r="G23" i="5"/>
  <c r="F30" i="5"/>
  <c r="F111" i="1"/>
  <c r="F54" i="1"/>
  <c r="E33" i="1"/>
  <c r="F105" i="1"/>
  <c r="E86" i="1"/>
  <c r="F62" i="1"/>
  <c r="E105" i="1"/>
  <c r="E103" i="1" s="1"/>
  <c r="F84" i="1"/>
  <c r="E110" i="1"/>
  <c r="E98" i="1"/>
  <c r="F100" i="1"/>
  <c r="E78" i="1"/>
  <c r="F33" i="1"/>
  <c r="E54" i="1"/>
  <c r="F88" i="1"/>
  <c r="E99" i="1"/>
  <c r="F69" i="1"/>
  <c r="E84" i="1"/>
  <c r="F29" i="1"/>
  <c r="F98" i="1"/>
  <c r="E88" i="1"/>
  <c r="E62" i="1"/>
  <c r="F27" i="1"/>
  <c r="E95" i="1"/>
  <c r="E93" i="1" s="1"/>
  <c r="E111" i="1"/>
  <c r="F78" i="1"/>
  <c r="E26" i="1"/>
  <c r="F46" i="1"/>
  <c r="F99" i="1"/>
  <c r="F89" i="1"/>
  <c r="F53" i="1"/>
  <c r="F95" i="1"/>
  <c r="F74" i="1"/>
  <c r="F66" i="1"/>
  <c r="E70" i="1"/>
  <c r="F70" i="1"/>
  <c r="E66" i="1"/>
  <c r="E16" i="1"/>
  <c r="F105" i="5" s="1"/>
  <c r="E29" i="1"/>
  <c r="F115" i="1"/>
  <c r="F51" i="1"/>
  <c r="F92" i="1"/>
  <c r="F91" i="1" s="1"/>
  <c r="G120" i="1"/>
  <c r="H52" i="5"/>
  <c r="H14" i="5"/>
  <c r="I14" i="5"/>
  <c r="G85" i="5"/>
  <c r="I85" i="5" s="1"/>
  <c r="I86" i="5"/>
  <c r="H36" i="5"/>
  <c r="I36" i="5"/>
  <c r="H12" i="5"/>
  <c r="I12" i="5"/>
  <c r="G83" i="5"/>
  <c r="I83" i="5" s="1"/>
  <c r="I84" i="5"/>
  <c r="G87" i="5"/>
  <c r="F15" i="5"/>
  <c r="E90" i="1"/>
  <c r="I102" i="5"/>
  <c r="E45" i="1"/>
  <c r="I42" i="1"/>
  <c r="H42" i="1"/>
  <c r="G42" i="1"/>
  <c r="F113" i="1"/>
  <c r="H108" i="1"/>
  <c r="F80" i="1"/>
  <c r="E80" i="1"/>
  <c r="F11" i="5"/>
  <c r="E35" i="1"/>
  <c r="E72" i="1"/>
  <c r="F32" i="1"/>
  <c r="E48" i="1"/>
  <c r="F85" i="1"/>
  <c r="F89" i="5"/>
  <c r="G90" i="5"/>
  <c r="I90" i="5" s="1"/>
  <c r="I100" i="5"/>
  <c r="G11" i="1"/>
  <c r="G37" i="5"/>
  <c r="G41" i="5"/>
  <c r="G22" i="5"/>
  <c r="I22" i="5" s="1"/>
  <c r="F64" i="1"/>
  <c r="H59" i="5"/>
  <c r="G114" i="1"/>
  <c r="G40" i="1"/>
  <c r="I95" i="5"/>
  <c r="F28" i="1"/>
  <c r="I98" i="5"/>
  <c r="I44" i="5"/>
  <c r="E68" i="1"/>
  <c r="G67" i="5"/>
  <c r="H67" i="5" s="1"/>
  <c r="H114" i="1"/>
  <c r="I114" i="1"/>
  <c r="E114" i="1"/>
  <c r="E113" i="1"/>
  <c r="G103" i="1"/>
  <c r="G35" i="5"/>
  <c r="F25" i="1"/>
  <c r="G40" i="5"/>
  <c r="I40" i="5" s="1"/>
  <c r="F6" i="5"/>
  <c r="G96" i="1"/>
  <c r="I93" i="1"/>
  <c r="I103" i="1"/>
  <c r="G6" i="5"/>
  <c r="H6" i="5" s="1"/>
  <c r="G13" i="5"/>
  <c r="F20" i="5"/>
  <c r="F17" i="5" s="1"/>
  <c r="H58" i="1"/>
  <c r="H93" i="1"/>
  <c r="G46" i="5"/>
  <c r="F44" i="1"/>
  <c r="E82" i="1"/>
  <c r="F40" i="1"/>
  <c r="G31" i="5"/>
  <c r="I96" i="1"/>
  <c r="I40" i="1"/>
  <c r="G44" i="1"/>
  <c r="E28" i="1"/>
  <c r="I30" i="1"/>
  <c r="H96" i="1"/>
  <c r="G93" i="1"/>
  <c r="F76" i="1"/>
  <c r="H103" i="1"/>
  <c r="E46" i="1"/>
  <c r="H30" i="1"/>
  <c r="I26" i="1"/>
  <c r="F68" i="1"/>
  <c r="G30" i="1"/>
  <c r="H40" i="1"/>
  <c r="F7" i="5"/>
  <c r="E53" i="1"/>
  <c r="I23" i="1"/>
  <c r="I25" i="1"/>
  <c r="I87" i="5" l="1"/>
  <c r="H66" i="5"/>
  <c r="I88" i="5"/>
  <c r="F53" i="5"/>
  <c r="F38" i="5"/>
  <c r="G89" i="5"/>
  <c r="H89" i="5" s="1"/>
  <c r="G11" i="5"/>
  <c r="I11" i="5" s="1"/>
  <c r="F13" i="5"/>
  <c r="I13" i="5" s="1"/>
  <c r="F5" i="5"/>
  <c r="H22" i="5"/>
  <c r="G92" i="5"/>
  <c r="G7" i="5"/>
  <c r="G18" i="5"/>
  <c r="I18" i="5" s="1"/>
  <c r="G38" i="5"/>
  <c r="H38" i="5" s="1"/>
  <c r="H41" i="5"/>
  <c r="H15" i="5"/>
  <c r="H11" i="1"/>
  <c r="F58" i="1"/>
  <c r="E59" i="1"/>
  <c r="E108" i="1"/>
  <c r="F110" i="1"/>
  <c r="H24" i="1"/>
  <c r="H22" i="1" s="1"/>
  <c r="I24" i="1"/>
  <c r="I22" i="1" s="1"/>
  <c r="F52" i="1"/>
  <c r="F49" i="1" s="1"/>
  <c r="F45" i="1"/>
  <c r="G24" i="1"/>
  <c r="G22" i="1" s="1"/>
  <c r="E42" i="1"/>
  <c r="E52" i="1"/>
  <c r="E49" i="1" s="1"/>
  <c r="E23" i="1"/>
  <c r="F23" i="1"/>
  <c r="F116" i="1"/>
  <c r="F114" i="1" s="1"/>
  <c r="F81" i="1"/>
  <c r="F86" i="1"/>
  <c r="G75" i="1"/>
  <c r="G73" i="1" s="1"/>
  <c r="F94" i="1"/>
  <c r="F93" i="1" s="1"/>
  <c r="E44" i="1"/>
  <c r="E74" i="1"/>
  <c r="E73" i="1" s="1"/>
  <c r="E83" i="1"/>
  <c r="G28" i="5"/>
  <c r="H83" i="5"/>
  <c r="H85" i="5"/>
  <c r="H87" i="5"/>
  <c r="H31" i="5"/>
  <c r="I31" i="5"/>
  <c r="H24" i="5"/>
  <c r="I24" i="5"/>
  <c r="I6" i="5"/>
  <c r="H46" i="5"/>
  <c r="I46" i="5"/>
  <c r="H40" i="5"/>
  <c r="H63" i="5"/>
  <c r="H45" i="5"/>
  <c r="I45" i="5"/>
  <c r="H39" i="5"/>
  <c r="I39" i="5"/>
  <c r="H62" i="5"/>
  <c r="I62" i="5"/>
  <c r="H34" i="5"/>
  <c r="I34" i="5"/>
  <c r="I65" i="5"/>
  <c r="H64" i="5"/>
  <c r="I64" i="5"/>
  <c r="H60" i="5"/>
  <c r="I60" i="5"/>
  <c r="H48" i="5"/>
  <c r="I48" i="5"/>
  <c r="H56" i="5"/>
  <c r="I56" i="5"/>
  <c r="H23" i="5"/>
  <c r="I23" i="5"/>
  <c r="H21" i="5"/>
  <c r="H47" i="5"/>
  <c r="I47" i="5"/>
  <c r="H19" i="5"/>
  <c r="I19" i="5"/>
  <c r="H32" i="5"/>
  <c r="I32" i="5"/>
  <c r="H51" i="5"/>
  <c r="I51" i="5"/>
  <c r="H49" i="5"/>
  <c r="I49" i="5"/>
  <c r="H61" i="5"/>
  <c r="I61" i="5"/>
  <c r="H30" i="5"/>
  <c r="I30" i="5"/>
  <c r="H16" i="5"/>
  <c r="I16" i="5"/>
  <c r="H58" i="5"/>
  <c r="I58" i="5"/>
  <c r="H35" i="5"/>
  <c r="I35" i="5"/>
  <c r="H50" i="5"/>
  <c r="I50" i="5"/>
  <c r="I67" i="5"/>
  <c r="F90" i="1"/>
  <c r="F9" i="5"/>
  <c r="F8" i="5" s="1"/>
  <c r="E97" i="1"/>
  <c r="E96" i="1" s="1"/>
  <c r="G53" i="5"/>
  <c r="F97" i="1"/>
  <c r="F96" i="1" s="1"/>
  <c r="E60" i="1"/>
  <c r="F60" i="1"/>
  <c r="F29" i="5"/>
  <c r="E58" i="1"/>
  <c r="F42" i="1"/>
  <c r="G113" i="1"/>
  <c r="G108" i="1"/>
  <c r="H44" i="5"/>
  <c r="G43" i="5"/>
  <c r="I101" i="5"/>
  <c r="F28" i="5"/>
  <c r="F108" i="1"/>
  <c r="G9" i="5"/>
  <c r="H38" i="1"/>
  <c r="H36" i="1" s="1"/>
  <c r="F27" i="5"/>
  <c r="F72" i="1"/>
  <c r="E65" i="1"/>
  <c r="F104" i="1"/>
  <c r="F103" i="1" s="1"/>
  <c r="G27" i="5"/>
  <c r="I27" i="5" s="1"/>
  <c r="F75" i="1"/>
  <c r="F43" i="1"/>
  <c r="G29" i="5"/>
  <c r="E38" i="1"/>
  <c r="E40" i="1"/>
  <c r="F38" i="1"/>
  <c r="G38" i="1"/>
  <c r="G36" i="1" s="1"/>
  <c r="G51" i="1"/>
  <c r="G49" i="1" s="1"/>
  <c r="G60" i="1"/>
  <c r="F35" i="1"/>
  <c r="F67" i="1"/>
  <c r="I57" i="5"/>
  <c r="F14" i="1"/>
  <c r="H13" i="5" l="1"/>
  <c r="F16" i="1"/>
  <c r="G105" i="5" s="1"/>
  <c r="H18" i="5"/>
  <c r="I89" i="5"/>
  <c r="F10" i="5"/>
  <c r="H28" i="5"/>
  <c r="I38" i="5"/>
  <c r="G26" i="5"/>
  <c r="F26" i="5"/>
  <c r="H27" i="5"/>
  <c r="I28" i="5"/>
  <c r="G20" i="5"/>
  <c r="I20" i="5" s="1"/>
  <c r="G91" i="5"/>
  <c r="I92" i="5"/>
  <c r="I11" i="1"/>
  <c r="E41" i="1"/>
  <c r="H75" i="1"/>
  <c r="H73" i="1" s="1"/>
  <c r="I60" i="1"/>
  <c r="E109" i="1"/>
  <c r="E107" i="1" s="1"/>
  <c r="F24" i="1"/>
  <c r="E24" i="1"/>
  <c r="E22" i="1" s="1"/>
  <c r="E31" i="1"/>
  <c r="E30" i="1" s="1"/>
  <c r="F31" i="1"/>
  <c r="F30" i="1" s="1"/>
  <c r="F83" i="1"/>
  <c r="F37" i="1"/>
  <c r="F36" i="1" s="1"/>
  <c r="E37" i="1"/>
  <c r="E36" i="1" s="1"/>
  <c r="H72" i="5"/>
  <c r="H33" i="5"/>
  <c r="I33" i="5"/>
  <c r="G5" i="5"/>
  <c r="I5" i="5" s="1"/>
  <c r="H7" i="5"/>
  <c r="I7" i="5"/>
  <c r="H29" i="5"/>
  <c r="I29" i="5"/>
  <c r="H43" i="5"/>
  <c r="I43" i="5"/>
  <c r="H54" i="5"/>
  <c r="H37" i="5"/>
  <c r="I37" i="5"/>
  <c r="F48" i="1"/>
  <c r="F41" i="1" s="1"/>
  <c r="E57" i="1"/>
  <c r="H113" i="1"/>
  <c r="H57" i="5"/>
  <c r="G10" i="5"/>
  <c r="H11" i="5"/>
  <c r="F73" i="1"/>
  <c r="F109" i="1"/>
  <c r="F107" i="1" s="1"/>
  <c r="F65" i="1"/>
  <c r="I38" i="1"/>
  <c r="I36" i="1" s="1"/>
  <c r="I85" i="1"/>
  <c r="I83" i="1" s="1"/>
  <c r="F26" i="1"/>
  <c r="G85" i="1"/>
  <c r="G83" i="1" s="1"/>
  <c r="G43" i="1"/>
  <c r="G41" i="1" s="1"/>
  <c r="I51" i="1"/>
  <c r="I49" i="1" s="1"/>
  <c r="H51" i="1"/>
  <c r="H49" i="1" s="1"/>
  <c r="H60" i="1"/>
  <c r="G14" i="1"/>
  <c r="G16" i="1" s="1"/>
  <c r="F59" i="1"/>
  <c r="F57" i="1" s="1"/>
  <c r="G67" i="1"/>
  <c r="G65" i="1" s="1"/>
  <c r="E123" i="1" l="1"/>
  <c r="F103" i="5"/>
  <c r="I75" i="1"/>
  <c r="I73" i="1" s="1"/>
  <c r="H20" i="5"/>
  <c r="G17" i="5"/>
  <c r="I17" i="5" s="1"/>
  <c r="I91" i="5"/>
  <c r="H91" i="5"/>
  <c r="F22" i="1"/>
  <c r="F123" i="1" s="1"/>
  <c r="H5" i="5"/>
  <c r="H10" i="5"/>
  <c r="I10" i="5"/>
  <c r="H53" i="5"/>
  <c r="I53" i="5"/>
  <c r="H26" i="5"/>
  <c r="I26" i="5"/>
  <c r="G8" i="5"/>
  <c r="I9" i="5"/>
  <c r="G93" i="5"/>
  <c r="I97" i="5"/>
  <c r="I113" i="1"/>
  <c r="I109" i="1"/>
  <c r="H109" i="1"/>
  <c r="H107" i="1" s="1"/>
  <c r="G109" i="1"/>
  <c r="G107" i="1" s="1"/>
  <c r="H85" i="1"/>
  <c r="H83" i="1" s="1"/>
  <c r="I43" i="1"/>
  <c r="I41" i="1" s="1"/>
  <c r="H43" i="1"/>
  <c r="H41" i="1" s="1"/>
  <c r="H67" i="1"/>
  <c r="H65" i="1" s="1"/>
  <c r="I67" i="1"/>
  <c r="I65" i="1" s="1"/>
  <c r="H14" i="1"/>
  <c r="H16" i="1" s="1"/>
  <c r="G59" i="1"/>
  <c r="G57" i="1" s="1"/>
  <c r="I14" i="1"/>
  <c r="I16" i="1" s="1"/>
  <c r="H17" i="5" l="1"/>
  <c r="G123" i="1"/>
  <c r="G130" i="1" s="1"/>
  <c r="E130" i="1"/>
  <c r="F107" i="5"/>
  <c r="F130" i="1"/>
  <c r="G103" i="5"/>
  <c r="I103" i="5" s="1"/>
  <c r="H8" i="5"/>
  <c r="I8" i="5"/>
  <c r="H93" i="5"/>
  <c r="I93" i="5"/>
  <c r="I107" i="1"/>
  <c r="H59" i="1"/>
  <c r="H57" i="1" s="1"/>
  <c r="H123" i="1" s="1"/>
  <c r="H130" i="1" s="1"/>
  <c r="H103" i="5" l="1"/>
  <c r="G107" i="5"/>
  <c r="I59" i="1"/>
  <c r="I57" i="1" s="1"/>
  <c r="I123" i="1" s="1"/>
  <c r="I130" i="1" l="1"/>
</calcChain>
</file>

<file path=xl/sharedStrings.xml><?xml version="1.0" encoding="utf-8"?>
<sst xmlns="http://schemas.openxmlformats.org/spreadsheetml/2006/main" count="1341" uniqueCount="714">
  <si>
    <t>C e l k o v á   b i l a n c e   -   r e k a p i t u l a c e</t>
  </si>
  <si>
    <t>P Ř Í J M Y</t>
  </si>
  <si>
    <t>tis. Kč</t>
  </si>
  <si>
    <t xml:space="preserve">Očekávané příjmy kraje 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</si>
  <si>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</si>
  <si>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</si>
  <si>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</si>
  <si>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</si>
  <si>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</si>
  <si>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</si>
  <si>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</si>
  <si>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</si>
  <si>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</si>
  <si>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</si>
  <si>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</si>
  <si>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</si>
  <si>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</si>
  <si>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</si>
  <si>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</si>
  <si>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</si>
  <si>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</si>
  <si>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</si>
  <si>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</si>
  <si>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</si>
  <si>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</si>
  <si>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</si>
  <si>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</si>
  <si>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</si>
  <si>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</si>
  <si>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</si>
  <si>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</si>
  <si>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</si>
  <si>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</si>
  <si>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</si>
  <si>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</si>
  <si>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</si>
  <si>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</si>
  <si>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</si>
  <si>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</si>
  <si>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</si>
  <si>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</si>
  <si>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</si>
  <si>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</si>
  <si>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</si>
  <si>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</si>
  <si>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</si>
  <si>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</si>
  <si>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</si>
  <si>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</si>
  <si>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</si>
  <si>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</si>
  <si>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</si>
  <si>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</si>
  <si>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</si>
  <si>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</si>
  <si>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</si>
  <si>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</si>
  <si>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</si>
  <si>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</si>
  <si>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</si>
  <si>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</si>
  <si>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</si>
  <si>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</si>
  <si>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</si>
  <si>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</si>
  <si>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</si>
  <si>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</si>
  <si>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</si>
  <si>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</si>
  <si>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</si>
  <si>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</si>
  <si>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</si>
  <si>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</si>
  <si>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</si>
  <si>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</si>
  <si>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</si>
  <si>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</si>
  <si>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</si>
  <si>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</si>
  <si>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</si>
  <si>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</si>
  <si>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</si>
  <si>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</si>
  <si>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</si>
  <si>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</si>
  <si>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</si>
  <si>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</si>
  <si>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</si>
  <si>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</si>
  <si>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index změny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</si>
  <si>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</si>
  <si>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</si>
  <si>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</si>
  <si>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</si>
  <si>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</si>
  <si>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</si>
  <si>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</si>
  <si>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</si>
  <si>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</si>
  <si>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</si>
  <si>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</si>
  <si>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</si>
  <si>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</si>
  <si>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</si>
  <si>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</si>
  <si>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</si>
  <si>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</si>
  <si>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</si>
  <si>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</si>
  <si>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</si>
  <si>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</si>
  <si>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</si>
  <si>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</si>
  <si>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</si>
  <si>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</si>
  <si>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výdaje resortu dopravy celkem</t>
  </si>
  <si>
    <t>výdaje resortu kultury celkem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</si>
  <si>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</si>
  <si>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</si>
  <si>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</si>
  <si>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</si>
  <si>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</si>
  <si>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</si>
  <si>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</si>
  <si>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</si>
  <si>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</si>
  <si>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</si>
  <si>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</si>
  <si>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</si>
  <si>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</si>
  <si>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</si>
  <si>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</si>
  <si>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</si>
  <si>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</si>
  <si>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</si>
  <si>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</si>
  <si>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</si>
  <si>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</si>
  <si>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</si>
  <si>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</si>
  <si>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</si>
  <si>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</si>
  <si>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</si>
  <si>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</si>
  <si>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rezervy na řešení výkonnosti krajských PO</t>
  </si>
  <si>
    <t>udržitelnost projektů spolufnancovaných z prostředků EU</t>
  </si>
  <si>
    <t>Transfery</t>
  </si>
  <si>
    <t>Stipendijní program pro žáky odborných škol</t>
  </si>
  <si>
    <t>Lékařská pohotovostní služba</t>
  </si>
  <si>
    <t>Ošetření osob pod vlivem alkoholu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</si>
  <si>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</si>
  <si>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</si>
  <si>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</si>
  <si>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</si>
  <si>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</si>
  <si>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</si>
  <si>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</si>
  <si>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</si>
  <si>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</si>
  <si>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</si>
  <si>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</si>
  <si>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</si>
  <si>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</si>
  <si>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</si>
  <si>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</si>
  <si>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</si>
  <si>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</si>
  <si>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</si>
  <si>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</si>
  <si>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</si>
  <si>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</si>
  <si>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</si>
  <si>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</si>
  <si>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</si>
  <si>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</si>
  <si>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</si>
  <si>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</si>
  <si>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</si>
  <si>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</si>
  <si>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</si>
  <si>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</si>
  <si>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</si>
  <si>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</si>
  <si>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</si>
  <si>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</si>
  <si>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</si>
  <si>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krajský program BESIP</t>
  </si>
  <si>
    <t xml:space="preserve"> </t>
  </si>
  <si>
    <t xml:space="preserve">ostatní SW služby </t>
  </si>
  <si>
    <t>Pokladní správa celkem</t>
  </si>
  <si>
    <t>dopravní prostředky</t>
  </si>
  <si>
    <t>Vesnice roku</t>
  </si>
  <si>
    <t>Veletrh vzdělávání a pracovních příležitostí</t>
  </si>
  <si>
    <t>EHP/Norsko - Revitalizace hříšť - 2.etapa - udržitelnost projektu</t>
  </si>
  <si>
    <t>Euroklíč</t>
  </si>
  <si>
    <t>vyrovnávací platba KORID LK, spol. s r.o.</t>
  </si>
  <si>
    <t>podpora DDH v LK</t>
  </si>
  <si>
    <t>zpracování posudků při posuzování vlivu na ŽP a posudků v rámci prevence závažných havárií, veřejné projednávání a zveřejňování, osvětová činnost</t>
  </si>
  <si>
    <t>záchranné programy, odborné posudky, management ochrany přírody (Natura 2000, přírodní rezervace, přírodní parky, přírodní památky), stráž ochrany přírody, plány péče o přírodu, publikační činnost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</si>
  <si>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</si>
  <si>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</si>
  <si>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</si>
  <si>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</si>
  <si>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</si>
  <si>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</si>
  <si>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</si>
  <si>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</si>
  <si>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</si>
  <si>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</si>
  <si>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</si>
  <si>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</si>
  <si>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</si>
  <si>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</si>
  <si>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</si>
  <si>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</si>
  <si>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</si>
  <si>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</si>
  <si>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</si>
  <si>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</si>
  <si>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</si>
  <si>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</si>
  <si>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</si>
  <si>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</si>
  <si>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</si>
  <si>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</si>
  <si>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</si>
  <si>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</si>
  <si>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</si>
  <si>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</si>
  <si>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</si>
  <si>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</si>
  <si>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</si>
  <si>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</si>
  <si>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</si>
  <si>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</si>
  <si>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</si>
  <si>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</si>
  <si>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</si>
  <si>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</si>
  <si>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</si>
  <si>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</si>
  <si>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</si>
  <si>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</si>
  <si>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</si>
  <si>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</si>
  <si>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</si>
  <si>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</si>
  <si>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</si>
  <si>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</si>
  <si>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Vesnice roku-kronika</t>
  </si>
  <si>
    <t>Vesnice roku-knihovna</t>
  </si>
  <si>
    <t>Implementace ISRR Krkonoše</t>
  </si>
  <si>
    <t>Sympozium uměleckoprůmyslových škol Libereckého kraje</t>
  </si>
  <si>
    <t>Soutěže - podpora talentovaných dětí a mládeže</t>
  </si>
  <si>
    <t>Diagnostické nástroje pro školská poradenská zařízení</t>
  </si>
  <si>
    <t>Podpora aktivit příspěvkových organizací</t>
  </si>
  <si>
    <t>Kompletní rekonstrukce a modernizace Krajské nemocnice Liberec, a.s.</t>
  </si>
  <si>
    <t>aktualizace ZÚR LK</t>
  </si>
  <si>
    <t>POKLADNÍ SPRÁVA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</si>
  <si>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</si>
  <si>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</si>
  <si>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</si>
  <si>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</si>
  <si>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</si>
  <si>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</si>
  <si>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</si>
  <si>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</si>
  <si>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</si>
  <si>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</si>
  <si>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</si>
  <si>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</si>
  <si>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výkon působností dle zákona č. 561/2004 Sb. školský zákon</t>
  </si>
  <si>
    <t xml:space="preserve"> eGovernment ve zdravotnictví </t>
  </si>
  <si>
    <t>zubní pohotovostní služba</t>
  </si>
  <si>
    <t>správní činnosti, znalecké komise a ostatní činnosti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</si>
  <si>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</si>
  <si>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</si>
  <si>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</si>
  <si>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</si>
  <si>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</si>
  <si>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</si>
  <si>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LRN Cvikov - omítky a zateplení budovy "A"</t>
  </si>
  <si>
    <t>Žena regionu</t>
  </si>
  <si>
    <t>SPO - rodinná politika</t>
  </si>
  <si>
    <t>Agentura regionálního rozvoje</t>
  </si>
  <si>
    <t>Sociální služby-metodické vedení sociálních služeb</t>
  </si>
  <si>
    <t>Zpracování odborných posudků, konzultační činnost a právní služby</t>
  </si>
  <si>
    <t>IT aplikace (hosting, servisní podpora a příp.úpravy) - řízení sociálních služeb</t>
  </si>
  <si>
    <t>Střednědobý plán rozvoje sociálních služeb - strategie sociálních služeb poskytovatelů a obcí</t>
  </si>
  <si>
    <t>výstupy dle nového Plánu odpadového hospodářství</t>
  </si>
  <si>
    <t>plnění Programu zlepšování kvality ovzduší</t>
  </si>
  <si>
    <t>Hospic - režijní náklady</t>
  </si>
  <si>
    <t>rozvoj DMVS</t>
  </si>
  <si>
    <t>rozvoj aplikací</t>
  </si>
  <si>
    <t xml:space="preserve">Asociace krajů ČR  - členský příspěvek </t>
  </si>
  <si>
    <t>Dotace jednotkám požární ochrany obcí (SDH) k programu Ministerstva vnitra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</si>
  <si>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</si>
  <si>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</si>
  <si>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</si>
  <si>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</si>
  <si>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</si>
  <si>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</si>
  <si>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</si>
  <si>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</si>
  <si>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</si>
  <si>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Systémová podpora vzdělávání žáků ve speciálních ZŠ</t>
  </si>
  <si>
    <t>Pakt zaměstnanosti - Sdružení pro rozvoj Libereckého kraje z.s., IČ: 02091470</t>
  </si>
  <si>
    <t>KPK - neinvestiční transfery na protidrogovou politiku</t>
  </si>
  <si>
    <t>SPO - spolufinancování osob pověřených k výkonu SPOD</t>
  </si>
  <si>
    <t>Festival národnostních menšin</t>
  </si>
  <si>
    <t>Na kole jen s přilbou v Libereckém kraji</t>
  </si>
  <si>
    <t>odbavovací systém IDOL</t>
  </si>
  <si>
    <t>Křehká krása Jablonec nad Nisou - Svaz výrobců skla a bižuterie JBC</t>
  </si>
  <si>
    <t>Jazzfest Liberec 2018 - Bohemia Jazzfest, o.p.s.</t>
  </si>
  <si>
    <t>Krakonošův divadelní podzim - OS Větrov Vysoké n.J.</t>
  </si>
  <si>
    <t>Febiofest</t>
  </si>
  <si>
    <t>dotace na akci Dožínkové slavnosti - Semilský pecen - Město Semily</t>
  </si>
  <si>
    <t>dlouhodobě podporované projekty - projekt Ekoškola - (ZOO Liberec)</t>
  </si>
  <si>
    <t>dlouhodobě podporované projekty - dotace pro dotační program Podpora ekologické výchovy na školách - (Nadace Ivana Dejmala)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</si>
  <si>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</si>
  <si>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</si>
  <si>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</si>
  <si>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Potravinová banka Liberec z.s</t>
  </si>
  <si>
    <t>Podpora činnosti - Geopark Ralsko</t>
  </si>
  <si>
    <t>Podpora činnosti - Geopark Český ráj</t>
  </si>
  <si>
    <t>Podpora nadregionálních veřejných služeb - ZOO Liberec, příspěvek na činnost</t>
  </si>
  <si>
    <t>Podpora nadregionálních veřejných služeb - Botanická zahrada, příspěvek na činnost</t>
  </si>
  <si>
    <t xml:space="preserve">Zubní pohotovostní služba </t>
  </si>
  <si>
    <t>Gymnázium Dr. Antona Randy, Jablonec nad Nisou, p.o. - výstavba obslužného objektu pro sportovce</t>
  </si>
  <si>
    <t>rekonstrukce a opravy havarijních úseků silnic</t>
  </si>
  <si>
    <t>budovy, haly a stavby</t>
  </si>
  <si>
    <t>stroje, přístroje a zařízení</t>
  </si>
  <si>
    <t>úprava vestibulu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</si>
  <si>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</si>
  <si>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</si>
  <si>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</si>
  <si>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</si>
  <si>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</si>
  <si>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</si>
  <si>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SVR 2021</t>
  </si>
  <si>
    <t>rezervy na řešení věcných, fin. a org. opatření KÚ LK</t>
  </si>
  <si>
    <t>rezerva na řešení výkonnosti krajských PO</t>
  </si>
  <si>
    <t xml:space="preserve">Hry olympiád dětí a mládeže - účast </t>
  </si>
  <si>
    <t xml:space="preserve">e-Govenment LK, Technologické centrum </t>
  </si>
  <si>
    <t>výdaje odbor kancelář ředitele celkem</t>
  </si>
  <si>
    <t>e-Govenment ve zdravotnictví - e-health</t>
  </si>
  <si>
    <t>ostatní přímá podpora - vybrané aktivity resortu cestovního ruchu, památkové péče a kultury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</si>
  <si>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</si>
  <si>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</si>
  <si>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</si>
  <si>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</si>
  <si>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spoluúčast na společné úhradě SW krajům</t>
  </si>
  <si>
    <t xml:space="preserve">Příspěvkové org. </t>
  </si>
  <si>
    <t>SVR 2022</t>
  </si>
  <si>
    <t>rekonstrukce parkovacích ploch</t>
  </si>
  <si>
    <t>rekonstrukce klíčového systému v budově KÚ LK</t>
  </si>
  <si>
    <t>rekonstrukce budovy krajského úřadu</t>
  </si>
  <si>
    <t>Slavnosti řeky Nisy</t>
  </si>
  <si>
    <t>Podnikatelský inkubátor LK</t>
  </si>
  <si>
    <t>ESUS NOVUM</t>
  </si>
  <si>
    <t>Jizerská magistrála - Jizerská o.p.s., IČO: 25412949</t>
  </si>
  <si>
    <t>Krkonošská magistrála - Krkonoše svazek měst a obcí, IČO: 70157898</t>
  </si>
  <si>
    <t>Lužickohorská magistrála, Svazek obcí Novoborska, IČO:68955057</t>
  </si>
  <si>
    <t>Singltrek pod Smrkem, Singltrek pod Smrkem, o.p.s., IČO: 28736010</t>
  </si>
  <si>
    <t>Nespecifikovaná rezerva pro potřeby, které v oblasti sportu a tělovýchovy vzniknou v průběhu roku</t>
  </si>
  <si>
    <t>Filantropická burza</t>
  </si>
  <si>
    <t>Nadační fond Ozvěna - kompenzační pomůcky nedoslýchavým dětem</t>
  </si>
  <si>
    <t>Ostraha areálu Ralsko</t>
  </si>
  <si>
    <t>Napojení Průmyslové zóny Jih v Liberci na I/35</t>
  </si>
  <si>
    <t>obnova a údržba alejí na Novoborsku</t>
  </si>
  <si>
    <t>Dotace na nostalgické jízdy a propagaci IDOL</t>
  </si>
  <si>
    <t>ARBOR Lípa Musica</t>
  </si>
  <si>
    <t>První festivalová Benátská</t>
  </si>
  <si>
    <t>Taneční a pohybové Magdaléna -  Tanec, tanec</t>
  </si>
  <si>
    <t>Podpora českých divadel</t>
  </si>
  <si>
    <t>Podpora turistického regionu Český ráj</t>
  </si>
  <si>
    <t>Podpora turistického regionu Jizerské hory</t>
  </si>
  <si>
    <t>Podpora turistického regionu Krkonoše</t>
  </si>
  <si>
    <t>Marketingové aktivity sdružení pro rozvoj CR LK</t>
  </si>
  <si>
    <t>Obnova značení turistických tras - KČT</t>
  </si>
  <si>
    <t>Veletrh Euroregiontour Jablonec n. N.</t>
  </si>
  <si>
    <t>Postupové přehlídky</t>
  </si>
  <si>
    <t>Dvořákův Turnov, Sychrov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</si>
  <si>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</si>
  <si>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</si>
  <si>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</si>
  <si>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</si>
  <si>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Noc pod hvězdami, Zahrádky</t>
  </si>
  <si>
    <t>Naivní divadlo - doprava dětí na představení</t>
  </si>
  <si>
    <t>Archa 13 Bitva u Liberce</t>
  </si>
  <si>
    <t>ARBOR Koncert pro kraj</t>
  </si>
  <si>
    <t>Majáles</t>
  </si>
  <si>
    <t>Památka roku LK</t>
  </si>
  <si>
    <t>Propagace kultury</t>
  </si>
  <si>
    <t>Propagace památkové péče</t>
  </si>
  <si>
    <t>Turistická infrastruktura CR</t>
  </si>
  <si>
    <t>Křišťálové údolí</t>
  </si>
  <si>
    <t>Program rozvoje cestovního ruchu LK</t>
  </si>
  <si>
    <t>Marketingová strategie cestovního ruchu LK</t>
  </si>
  <si>
    <t xml:space="preserve">zpracování vyhodnocení plnění Plánu odpadového hospodářství LK </t>
  </si>
  <si>
    <t>Dohoda o partnerství a vzájemné spolupráci na projektu "Rozvoj sběru použitelných elektrozařízení" - ASEKOL a.s.</t>
  </si>
  <si>
    <t>Dohoda o spolupráci na projektu "Intenzifikace zpětného odběru elektrozařízení a odděleného sběru elektroodpadu v Libereckém kraji" - ELEKTROVIN a.s.</t>
  </si>
  <si>
    <t>environmentální výchova, vzdělávání a osvěta, včetně publikační činnosti, správy portálu a realizace akcí z Kalendáře akcí rezortu</t>
  </si>
  <si>
    <t>aktualizace koncepce ochrany před povodněmi LK</t>
  </si>
  <si>
    <t>implementace Strategie přizpůsobení se změně klimatu v podmínkách ČR</t>
  </si>
  <si>
    <t>vzdělávání a metodická činnost v lesnictví, myslivosti a rybářství, publikační činnost</t>
  </si>
  <si>
    <t>pořizování a správa dat - Geoportál Libereckého kraje, Povodňový portál Libereckého kraje, Atlas Libereckého kraje</t>
  </si>
  <si>
    <t>dlouhodobě podporované projekty -  tisk časopisu "Krkonoše-Jizerské hory"- (Správa KRNAP)</t>
  </si>
  <si>
    <t>Zajišťování akcí v oblasti zemědělství a potravinářství - Regionální agrární rada LK</t>
  </si>
  <si>
    <t>Podpora pastvy divokých koní v Ralsku - Česká krajina o.p.s.</t>
  </si>
  <si>
    <t>Plán rozvoje vodovodů a kanalizací Libereckého kraje</t>
  </si>
  <si>
    <t>ZZS LK - nákup vozidel RLP/RZP</t>
  </si>
  <si>
    <t>Podpora zdravotnictví v regionu</t>
  </si>
  <si>
    <t>obnova PC</t>
  </si>
  <si>
    <t>Parkovací dům, lávka a kultivace okolí sídla Libereckého kraje</t>
  </si>
  <si>
    <t>Výstavba parkovacího domu</t>
  </si>
  <si>
    <t>Lávka a kultivace okolí sídla Libereckého kraje</t>
  </si>
  <si>
    <t>Podpora ojedinělých projektů zaměřených na řešení naléhavých potřeb v oblasti rozvoje kraje</t>
  </si>
  <si>
    <t>Podpora ojedinělých projektů zaměřených na řešení naléhavých potřeb v oblasti dopravy kraje</t>
  </si>
  <si>
    <t>Podpora ojedinělých projektů zaměřených na řešení naléhavých potřeb ve zdravotnictví</t>
  </si>
  <si>
    <t>předpokládané mimořádné účelové příspěvky pro PO resortu kultury</t>
  </si>
  <si>
    <t>dopravní obslužnost autobusová + drážní "protarifovací ztráta"</t>
  </si>
  <si>
    <t>povinné výdaje s vazbou na platný právní předpis v resortu sociálních věcí</t>
  </si>
  <si>
    <t>výdaje resortu ŽP vyplývající ze smluvních a obdobných závazků</t>
  </si>
  <si>
    <t>běžné provozní výdaje Evropského domu a budovy D - energie</t>
  </si>
  <si>
    <t>Rozvojové investiční záměry PO  -  zpracování projektových dokumentací a materiálně-technická obnova majetku</t>
  </si>
  <si>
    <t>a) úrokové výnosy</t>
  </si>
  <si>
    <t xml:space="preserve">dopravní obslužnost autobusová </t>
  </si>
  <si>
    <t>SVR 2023</t>
  </si>
  <si>
    <t>Koncert 25. výročí spolupráce St. Gallen</t>
  </si>
  <si>
    <t>Brána Trojzemí</t>
  </si>
  <si>
    <t>Podpora Sdružení místních samospráv České republiky</t>
  </si>
  <si>
    <t>Sdružení obcí LK - příspěvek na činnost</t>
  </si>
  <si>
    <t>Peněžité dary a neinvestiční transfery</t>
  </si>
  <si>
    <t>Česká membránová platforma o.s.- mezinárodní konference</t>
  </si>
  <si>
    <t>P.J.Art production - Miss Libereckého kraje</t>
  </si>
  <si>
    <t>Podpora akcí Československé obce legionářské</t>
  </si>
  <si>
    <t>Spolupráce s TUL (odborné projekty)</t>
  </si>
  <si>
    <t>Kraj Vysočina - Projekt KPBI (Kraje pro bezpečný internet)</t>
  </si>
  <si>
    <t>Marketingová podpora</t>
  </si>
  <si>
    <t>30. ročník Československého semináře - moderní dějiny</t>
  </si>
  <si>
    <t>Projekt Paměť národa / Post Bellum, o.p.s.</t>
  </si>
  <si>
    <t>Umělecké dílo pro budovu Severočeského muzea v Liberci</t>
  </si>
  <si>
    <t>Partnerství pro zdravé a chytré  plánování</t>
  </si>
  <si>
    <t>Skleněné městečko - Město Železný Brod</t>
  </si>
  <si>
    <t>Jizerská padesátka, Ski klub Jizerská pqdesátka z.s., IČO 41324471</t>
  </si>
  <si>
    <t>Memoriál Ludvíka Daňka; AC Turnov, z.s., IČO: 00527271</t>
  </si>
  <si>
    <t>EURO HRY Doksy, TJ Doksy z.s., IČO:00525693</t>
  </si>
  <si>
    <t>Handy Cyklo Maraton, Cesta za snem z.s., IČO: 22712950</t>
  </si>
  <si>
    <t>ČT AUTHOR CUP, TERRA SPORT s.r.o., IČO: 01626761</t>
  </si>
  <si>
    <t>JBC 4X Revelations - závody světového poháru ve fourcrossu horských kol, Revelations z.s., IČO:02202808</t>
  </si>
  <si>
    <t>Macha Lake Open, Macha Lake, z.s., IČO: 06519598</t>
  </si>
  <si>
    <t>Rally Bohemia, AUTOKLUB BOHEMIA SPORT v AČR, IČO: 75057930</t>
  </si>
  <si>
    <t>Sport Live, SFM, s.r.o., IČO: 44568118</t>
  </si>
  <si>
    <t xml:space="preserve">DDÚ,SVP a ZŠ, Liberec, p.o. - Zajištění provozu ambulantních střediskek výchovné péče </t>
  </si>
  <si>
    <t xml:space="preserve">Akademie umění a kultury pro seniory </t>
  </si>
  <si>
    <t>Pěvecké sbory Libereckého kraje</t>
  </si>
  <si>
    <t>Okresní hospodářská komora Semily, Tyršova 457, Semily - Burza středních škol 2020</t>
  </si>
  <si>
    <t>TUL v Liberci, Studentská 1402/2, Liberec 1 - Cena hejtmana LK pro studenty TUL</t>
  </si>
  <si>
    <t>TUL v Liberci, Studentská 1402/2, Liberec 1 - Dětská univerzita</t>
  </si>
  <si>
    <t>IQLANDIA, o.p.s., Liberec - Podpora vzdělávání mládeže</t>
  </si>
  <si>
    <t>Asociace pro mládež, vědu a techniku AMAVET, z.s., Starochodovská1360/78, Praha 4, 14900 - Festival vědy a techniky pro děti a mládež</t>
  </si>
  <si>
    <t>DDM Větrník, Liberec, p.o. - Realizace okresních kol soutěží v okrese Liberec a krajských kol soutěží pro žáky LK</t>
  </si>
  <si>
    <t>DDM Libertin, Česká Lípa, p.o. - Realizace okresních kol soutěží v okrese Česká Lípa</t>
  </si>
  <si>
    <t>DDM Vikýř, Jablonec n/N, p.o. - Realizace okresních kol soutěží v okrese Jablonec n/N</t>
  </si>
  <si>
    <t>ZŠ Dr. F.L.Riegra, Semily, p.o. - Realizace okresních kol soutěží v okrese Semily</t>
  </si>
  <si>
    <t>Podpora mládeže na krajské úrovni 2020</t>
  </si>
  <si>
    <t xml:space="preserve">Zpracování investičního záměru - Obnova a rozvoj Klasického areálu Harrachov (skokanské můstky) </t>
  </si>
  <si>
    <t>Rodinná politika</t>
  </si>
  <si>
    <t xml:space="preserve">Činnost organizací sdružujících seniory </t>
  </si>
  <si>
    <t>DD velké Hamry - přístavba DZR na navýšení kapacity etapa 1</t>
  </si>
  <si>
    <t>APOSS - transformace Nová Ves, PD na 2 objekty Vratislavice</t>
  </si>
  <si>
    <t>DCDS Jablonec nad Nisou - transofrmace DOZP - nákup pozemku a zpracování PD</t>
  </si>
  <si>
    <t>III/28411 Roztoky u Jilemnice</t>
  </si>
  <si>
    <t>III/28617 Mříčná</t>
  </si>
  <si>
    <t>PD Greenway Jizera úsek Líšný – Železný Brod</t>
  </si>
  <si>
    <t>Projekční příprava na rekonstrukce silnic II. a III. třídy (včetně PD týkající se hluku)</t>
  </si>
  <si>
    <t>KVK Databáze regionálních osobností</t>
  </si>
  <si>
    <t>SML Slavnostní otevření muzea</t>
  </si>
  <si>
    <t>Strategie rozvoje PO 2021 - 2026</t>
  </si>
  <si>
    <t xml:space="preserve">Kniha roku </t>
  </si>
  <si>
    <t>Dny lidové architektury</t>
  </si>
  <si>
    <t xml:space="preserve">Marketingová podpora </t>
  </si>
  <si>
    <t>Regionální funkce knihoven</t>
  </si>
  <si>
    <t>Podpora turistického regionu Lužické hory</t>
  </si>
  <si>
    <t>Podpora turistického regionu Máchův kraj</t>
  </si>
  <si>
    <t>Broumovsko pískovcová skalní města</t>
  </si>
  <si>
    <t xml:space="preserve">Oslavy Ještědu </t>
  </si>
  <si>
    <t>Festival dětského čtenářství</t>
  </si>
  <si>
    <t>Létofest</t>
  </si>
  <si>
    <t xml:space="preserve">150. výročí J. Pekaře </t>
  </si>
  <si>
    <t>Program regenerace MPR a MPZ - odměna vítězi krajského kola soutěže</t>
  </si>
  <si>
    <t>rozvoj zemědělství, podpora regionálních potravin - ocenění Výrobek roku LK, Krajské dožínky a Fresh Festival</t>
  </si>
  <si>
    <t>zpracování posudků v ochraně ovzduší, metodická činnost (porady a semináře)</t>
  </si>
  <si>
    <t>odborné posudky a metodická činnost v oblasti hospodaření s odpady (porady a semináře)</t>
  </si>
  <si>
    <t>odborné posudky, činnost a školení povodňového a vodoprávního orgánu, činnosti zaměřené na ochranu před suchem</t>
  </si>
  <si>
    <t>Podpora ojedinělých projektů a akcí na řešení nenadálých potřeb v oblasti životního prostředí a zemědělství (záštity)</t>
  </si>
  <si>
    <t>Aktualizace koncepce ochrany přírody z roku 2014</t>
  </si>
  <si>
    <t>LSPP+ Frýdlant</t>
  </si>
  <si>
    <t>tiskárny</t>
  </si>
  <si>
    <t>Obnova technologického centra a krajské infrastruktury</t>
  </si>
  <si>
    <t>rekonstrukce EPS (elektronický požární systém) v budově KÚ LK</t>
  </si>
  <si>
    <t>rekonstrukce výtahů</t>
  </si>
  <si>
    <t>zastřešení terasy v 17. patře</t>
  </si>
  <si>
    <t>rekonstrukce mřížek do výústek indukčních jednotek v 11. až 16. patře</t>
  </si>
  <si>
    <t>c) ostatní příjmy - poplatky ovzduší</t>
  </si>
  <si>
    <t>Správa majetku kraje - FAMA software, moduly</t>
  </si>
  <si>
    <t>Bike Park Polevsko - Centrum sportu dětí a mládeže</t>
  </si>
  <si>
    <t>Anifilm - festival animovaných filmů</t>
  </si>
  <si>
    <t>Trienále</t>
  </si>
  <si>
    <t>Zlatý oříšek - podpora mimořádně nadaných a úspěšných dětí České republiky</t>
  </si>
  <si>
    <t>OGL Střecha budovy - oprava havárie</t>
  </si>
  <si>
    <t>ZZLK - rozvojové záměry Zdravotnické záchranné služby p.o.</t>
  </si>
  <si>
    <t xml:space="preserve">dopravní obslužnost drážní - vlaky </t>
  </si>
  <si>
    <t>dopravní obslužnost drážní + tramvaj</t>
  </si>
  <si>
    <t>správa a provoz zákaznického centra - KORID LK</t>
  </si>
  <si>
    <t>PD - projekt. dokument. páteřní cyklotrasy</t>
  </si>
  <si>
    <t xml:space="preserve">úhrada ÚROKŮ rezerva KNL - Modernizace I. et. </t>
  </si>
  <si>
    <t>výdaje resortu živ.prostředí celkem - poplatky z odběru podzemních vod</t>
  </si>
  <si>
    <t>spolufin. opatření k řešení dopadů rozšíření těžby Turów</t>
  </si>
  <si>
    <t>výdaje na udržitelnost projektů EU</t>
  </si>
  <si>
    <t>Veletrh vzdělávání a pracovních příležitostí EDUCA My Job Liberec</t>
  </si>
  <si>
    <t xml:space="preserve">kultura, památková péče a cestovní ruch  - ostatní výdaje resortu </t>
  </si>
  <si>
    <t>výdaje resortu vyplývající ze smluvních a obdobných závazků</t>
  </si>
  <si>
    <t>otatní jmenovité akce</t>
  </si>
  <si>
    <t xml:space="preserve">ostatní výdaje </t>
  </si>
  <si>
    <t>běžné provozní výdaje Evropského domu a budovy D - služby, opravy a drobný majektek a ostatní výdaje</t>
  </si>
  <si>
    <t xml:space="preserve">Podpora ojedinělých projektů zaměřených na řešení naléhavých potřeb v sociální oblasti  </t>
  </si>
  <si>
    <t xml:space="preserve">Financování sociálních služeb z prostředků LK - zajištění financování externích subjektů na začátku kalendářního roku </t>
  </si>
  <si>
    <t xml:space="preserve">Podpora projektů zaměřených na řešení naléhavých potřeb </t>
  </si>
  <si>
    <t>Sanace staré ekologické zátěže v Srní - LADEO</t>
  </si>
  <si>
    <r>
      <t xml:space="preserve">ROP-transfery RRR SV-nezpůs. výdaje -  </t>
    </r>
    <r>
      <rPr>
        <b/>
        <sz val="8"/>
        <color rgb="FF0000FF"/>
        <rFont val="Arial"/>
        <family val="2"/>
        <charset val="238"/>
      </rPr>
      <t>spolufinancování LK</t>
    </r>
  </si>
  <si>
    <r>
      <t>TP ČR-SASKO 2014 -2020 -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</si>
  <si>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TP ČR-POLSKO 2014 -2020 - </t>
    </r>
    <r>
      <rPr>
        <b/>
        <sz val="8"/>
        <color rgb="FF0000FF"/>
        <rFont val="Arial"/>
        <family val="2"/>
        <charset val="238"/>
      </rPr>
      <t>spolufinancování LK</t>
    </r>
  </si>
  <si>
    <r>
      <t>Smart akcelerátor LK II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</si>
  <si>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OPŽP - zeleň SŠHL Hejnice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</si>
  <si>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- zeleň DDŮ Jindřichovice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</si>
  <si>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 - zeleň DDŮ Sloup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</si>
  <si>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- zeleň DDŮ Františkov LBC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</si>
  <si>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OPŽP-Podpora kuňky ohnivé -Cihelenské a Manušické rybníky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</si>
  <si>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Valteřická alej, Zámecká alej, Stvolínky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</si>
  <si>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OPŽP-Podpora kuňky Stružnické ryb.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</si>
  <si>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OPŽP-Podpora kuňky Dolní Ploučnice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</si>
  <si>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OPŽP-Biotop pro ropuchu Žízníkov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</si>
  <si>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TP ČR-Sasko (FMP) - Konvent´a 2020 - </t>
    </r>
    <r>
      <rPr>
        <b/>
        <sz val="8"/>
        <color rgb="FF0000FF"/>
        <rFont val="Arial"/>
        <family val="2"/>
        <charset val="238"/>
      </rPr>
      <t>spolufinancování LK</t>
    </r>
  </si>
  <si>
    <t>ostatní neuvedené</t>
  </si>
  <si>
    <r>
      <t xml:space="preserve">"Strategické plánování rozvoje vzdělávací soustavy Libereckého kraje"  - </t>
    </r>
    <r>
      <rPr>
        <b/>
        <sz val="8"/>
        <color rgb="FF0000FF"/>
        <rFont val="Arial"/>
        <family val="2"/>
        <charset val="238"/>
      </rPr>
      <t>spolufinancování LK</t>
    </r>
  </si>
  <si>
    <r>
      <t>Podpora s rozvoj služeb v komunitě pro osoby se zdravotním postižením v Libereckém kraji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</si>
  <si>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>Podpora procesů střednědobého plánování, síťování a financování sociálních služeb v Libereckém kraji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</si>
  <si>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Systémová podpora rodin s dětmi v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</si>
  <si>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Podpora služeb pro rodiny a děti v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</si>
  <si>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Systémová podpora práce s rodinou v LK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</si>
  <si>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t>ostatní jmenovité akce neuvedené</t>
  </si>
  <si>
    <r>
      <t xml:space="preserve">IROP - II/262 Česká Lípa - Dobranov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</si>
  <si>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II/270 Doksy - Dubá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</si>
  <si>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II/286 Jilemnice - Košťálov 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</si>
  <si>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II/268 obchvat Zákupy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</si>
  <si>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IROP-II/610 Turnov-hranice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</si>
  <si>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</si>
  <si>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MČRT Brána do světa sbírek-</t>
    </r>
    <r>
      <rPr>
        <b/>
        <sz val="8"/>
        <color rgb="FFFF0000"/>
        <rFont val="Arial"/>
        <family val="2"/>
        <charset val="238"/>
      </rPr>
      <t xml:space="preserve"> předfinancování LK - NFV</t>
    </r>
  </si>
  <si>
    <r>
      <t>Centrální depozitář pro PO resortu Kultury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</si>
  <si>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 xml:space="preserve">Česko-polská Hřebenovka - východní část 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</si>
  <si>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Za společným dědictvím na kole i pěšky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</si>
  <si>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MČRT Restaurování historických artefaktů - </t>
    </r>
    <r>
      <rPr>
        <b/>
        <sz val="8"/>
        <color rgb="FF0000FF"/>
        <rFont val="Arial"/>
        <family val="2"/>
        <charset val="238"/>
      </rPr>
      <t>spolufinancování LK</t>
    </r>
  </si>
  <si>
    <r>
      <t>SML Záchrana pokladů ze sbírek SML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</si>
  <si>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SML Záchrana pokladů ze sbírek SML - </t>
    </r>
    <r>
      <rPr>
        <b/>
        <sz val="8"/>
        <color rgb="FF0000FF"/>
        <rFont val="Arial"/>
        <family val="2"/>
        <charset val="238"/>
      </rPr>
      <t>předfinancování LK</t>
    </r>
  </si>
  <si>
    <r>
      <t xml:space="preserve">SML - Česko-německé vztahy očima dítěte - </t>
    </r>
    <r>
      <rPr>
        <b/>
        <sz val="8"/>
        <color rgb="FF0000FF"/>
        <rFont val="Arial"/>
        <family val="2"/>
        <charset val="238"/>
      </rPr>
      <t>spolufinancování LK</t>
    </r>
  </si>
  <si>
    <t>Ošetření Valdštejnské lipové aleje Zahrádky</t>
  </si>
  <si>
    <t xml:space="preserve"> Významné aleje LK -1. etapa</t>
  </si>
  <si>
    <t>Významné aleje LK - 2. etapa, Albrechtice - Vítkov</t>
  </si>
  <si>
    <t>Významné aleje LK - 2. etapa, Kamenický Šenov -  Slunečná</t>
  </si>
  <si>
    <t>Významné aleje LK - 2. etapa, Kamenický Šenov -  Slunečná, Malá Skála</t>
  </si>
  <si>
    <t>Významné aleje LK-3.etapa, Alej Stvolínky, alej K.Světlé v Č. Dubu a alej ve Valteřicicíh</t>
  </si>
  <si>
    <t xml:space="preserve">Pedagogicko-psychologická poradna, Liberec - rekonstrukce objektu  domova mládeže, Zeyerova </t>
  </si>
  <si>
    <t>Střední průmyslová škola strojní a elektrotechnická a Vyšší odborná škola, Liberec - oprava střechy na hlavní budově Masarykova - dokončení</t>
  </si>
  <si>
    <t>předpokládané mimořádné účelové příspěvky PO resortu sociálních věcí</t>
  </si>
  <si>
    <r>
      <t xml:space="preserve">IROP - Silnice III/27246 Křižany po křižovatku III/2784 -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</si>
  <si>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IROP-Silnice II/290 Sklenařice - Vysoké n. Jiz. - </t>
    </r>
    <r>
      <rPr>
        <b/>
        <sz val="8"/>
        <color rgb="FF0000FF"/>
        <rFont val="Arial"/>
        <family val="2"/>
        <charset val="238"/>
      </rPr>
      <t>spolufinancování LK</t>
    </r>
  </si>
  <si>
    <t>SR 2020</t>
  </si>
  <si>
    <t>SVR 2024</t>
  </si>
  <si>
    <t>NA OBDOBÍ LET 2021 - 2024</t>
  </si>
  <si>
    <t>STŘEDNĚDOBÝ VÝHLED ROZPOČTU LIBERECKÉHO KRAJE 2021 - 2024</t>
  </si>
  <si>
    <t>OČEKÁVANÉ PŘÍJMY V LETECH 2021 - 2024</t>
  </si>
  <si>
    <t>Financování</t>
  </si>
  <si>
    <t>PŘEDPOKLÁDANÉ VÝDAJE KRAJE V LETECH 2021 - 2024</t>
  </si>
  <si>
    <t>Bilance očekávaných příjmů a výdajů kraje v letech 2021 - 2024 vč. salda</t>
  </si>
  <si>
    <t>20</t>
  </si>
  <si>
    <t>oddělení veřejných zakázek</t>
  </si>
  <si>
    <t>výdaje oddělení veřejných zakázek celkem</t>
  </si>
  <si>
    <t>ZZS LK-PD výstavba výjezdové základny Rokytnice</t>
  </si>
  <si>
    <t>d) ostatní nedaňové příjmy (doprava - věcná břemena, přijaté sankční platby apod.)</t>
  </si>
  <si>
    <t>e) ostatní nedaňové příjmy - budova KÚLK, budovy E a D, pronájmy a energie</t>
  </si>
  <si>
    <t>f) ostatní nedaňové příjmy - podnikatel. inkubátor</t>
  </si>
  <si>
    <t>g) příspěvky na dopravní obslužnost od ostatních přispěvatelů</t>
  </si>
  <si>
    <t>h) ostatní příjmy - OI (DMVS)</t>
  </si>
  <si>
    <t>d) poplatky za odběr podzemních vod</t>
  </si>
  <si>
    <t>b) splátky návratných finančních výpomocí a zápůjček 2)</t>
  </si>
  <si>
    <t>c) odvody odpisů z nemovitého majetku PO kraje = viz pozn. 3)</t>
  </si>
  <si>
    <t>příspěvek krajskému úřadu na výkon státní správy 4)</t>
  </si>
  <si>
    <t>b) dotace od obcí na dopravní obslužnost 5)</t>
  </si>
  <si>
    <t>2)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</si>
  <si>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>4) příspěvek státního rozpočtu krajskému úřadu na výkon přenesené působnosti pro rok 2021 počítá s 2% nárůstem; pro roky 2022 a následující je očekáván průměrný roční růst o</t>
  </si>
  <si>
    <t>3) výše odvodů z odpisů nemovitého majetku ve správě PO je ponechána na stejné úrovní roku 2020</t>
  </si>
  <si>
    <t>*  vykázané saldo odpovídá provedené restikci v rozpočtu kraje v roce 2020 (snížení daňových příjmů ze sdílených daní o  360 000 tis. Kč)</t>
  </si>
  <si>
    <t>SR 2020 *</t>
  </si>
  <si>
    <t>Rozdíl SVR 2021 a SR 2020</t>
  </si>
  <si>
    <t xml:space="preserve"> % změna SVR 2021 na SR 2020</t>
  </si>
  <si>
    <t>s r p e n     2 0 2 0</t>
  </si>
  <si>
    <t>Sumární přehled schváleného rozpočtu 2020 a Střednědobého výhledu rozpočtu - limity na rok 2021</t>
  </si>
  <si>
    <t xml:space="preserve">KNL - Modernizace I. Etapa </t>
  </si>
  <si>
    <t xml:space="preserve">SVR                                   návrh 2021 </t>
  </si>
  <si>
    <t>Rekonstrukce Skálova č.p. 72</t>
  </si>
  <si>
    <t>Sympozium uměleckoprůmyslových škol</t>
  </si>
  <si>
    <t>Portál EDULK.cz</t>
  </si>
  <si>
    <t>Spolufinancování objednaných kapacit subjektům zařazeným do Základní sítě sociálních služeb</t>
  </si>
  <si>
    <t xml:space="preserve">Město Nový Bor - Sklářské sympozium IGS </t>
  </si>
  <si>
    <t>Intervence v oblasti šikany a agrese na školách a institucích sdružující děti v LK</t>
  </si>
  <si>
    <t>Vybudování kamerového systému v LK - finanční dar Policii ČR</t>
  </si>
  <si>
    <t>osobní výdaje zaměstnanců kraje - UR 2020</t>
  </si>
  <si>
    <t>rekonstrukce areálových rozvodů (kanalizace, vodovod okolo úřadu...)</t>
  </si>
  <si>
    <t>Podpora ojedinělých projektů zaměřených na řešení naléhavých potřeb v oblasti vzdělávání, školství a sportu v průběhu roku - záštity</t>
  </si>
  <si>
    <t>Podpora tvorby map a zajištění arén pro Mistrovství světa v orientačním běhu 2021, Český svaz orientačních sportů, IČO: 00548677</t>
  </si>
  <si>
    <t>Individuální akce zesmluvněné - školství a mládež, v tom:</t>
  </si>
  <si>
    <t>transfery školství a mládež, z toho:</t>
  </si>
  <si>
    <t>Limit individuálních akcí nezesmluvněných - školství a mládež, v tom:</t>
  </si>
  <si>
    <t>Individuální akce zesmluvněné - sport a pohybová gramotnost, v tom:</t>
  </si>
  <si>
    <t>transfery sport a pohybová gramotnost, z toho:</t>
  </si>
  <si>
    <t>Limit individuálních akcí nezesmluvněných - sport a pohybová gramotnost, v tom:</t>
  </si>
  <si>
    <t xml:space="preserve">Dixieland </t>
  </si>
  <si>
    <t>Všudybud</t>
  </si>
  <si>
    <t>Letní jazzová dílna K.Velebného</t>
  </si>
  <si>
    <t>Nisa film festival</t>
  </si>
  <si>
    <t xml:space="preserve">Naivní divadlo- Mateřinka </t>
  </si>
  <si>
    <t>Staré ekologické zátěže</t>
  </si>
  <si>
    <t>Plán ochrany proti suchu v Libereckém kraji</t>
  </si>
  <si>
    <r>
      <t>"Strategické plánování rozvoje vzdělávací soustavy Libereckého kraje" -</t>
    </r>
    <r>
      <rPr>
        <sz val="8"/>
        <color rgb="FF0000FF"/>
        <rFont val="Arial"/>
        <family val="2"/>
        <charset val="238"/>
      </rPr>
      <t xml:space="preserve">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</si>
  <si>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„Naplňování krajského akčního plánu rozvoje vzdělávání Libereckého kraje II“ 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</si>
  <si>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" Škola a sklo. Inkubátor na cestě do života" -</t>
    </r>
    <r>
      <rPr>
        <b/>
        <sz val="8"/>
        <color rgb="FF0000CC"/>
        <rFont val="Arial"/>
        <family val="2"/>
        <charset val="238"/>
      </rPr>
      <t xml:space="preserve">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</si>
  <si>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MČRT Restaurování historických artefaktů - </t>
    </r>
    <r>
      <rPr>
        <b/>
        <sz val="8"/>
        <color rgb="FFFF0000"/>
        <rFont val="Arial"/>
        <family val="2"/>
        <charset val="238"/>
      </rPr>
      <t>předfinancování LK - NFV</t>
    </r>
  </si>
  <si>
    <r>
      <t xml:space="preserve">IROP - Silnice II/592 Kryštofovo údolí - Křižany - </t>
    </r>
    <r>
      <rPr>
        <sz val="8"/>
        <color rgb="FF0000FF"/>
        <rFont val="Arial"/>
        <family val="2"/>
        <charset val="238"/>
      </rPr>
      <t>spolufinancování LK</t>
    </r>
  </si>
  <si>
    <r>
      <t>IROP-III/2904 Oldřichov v Hájích,humani.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rgb="FF0000FF"/>
        <rFont val="Arial"/>
        <family val="2"/>
        <charset val="238"/>
      </rPr>
      <t>spolufinancování LK</t>
    </r>
  </si>
  <si>
    <r>
      <t>IROP-II/268 Mimoň-hranice LK -</t>
    </r>
    <r>
      <rPr>
        <sz val="8"/>
        <color rgb="FF0000FF"/>
        <rFont val="Arial"/>
        <family val="2"/>
        <charset val="238"/>
      </rPr>
      <t xml:space="preserve"> </t>
    </r>
    <r>
      <rPr>
        <b/>
        <sz val="8"/>
        <color rgb="FF0000FF"/>
        <rFont val="Arial"/>
        <family val="2"/>
        <charset val="238"/>
      </rPr>
      <t>spolufinancování LK</t>
    </r>
  </si>
  <si>
    <r>
      <t>IROP - Silnice III/2784 Světlá pod Ještědem - Horní Hanychov, 1. etapa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</si>
  <si>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III/2784 Světlá pod Ještědem - Horní Hanychov, 2. etapa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</si>
  <si>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II/292 Benešov u Semil-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</si>
  <si>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II/290 Roprachtice - Kořenov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</si>
  <si>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II/268 Mimoň - hranice Libereckého kraje, 2. etapa - </t>
    </r>
    <r>
      <rPr>
        <b/>
        <sz val="8"/>
        <color rgb="FF0000FF"/>
        <rFont val="Arial"/>
        <family val="2"/>
        <charset val="238"/>
      </rPr>
      <t>spolufinancování LK</t>
    </r>
  </si>
  <si>
    <t>IROP - Školy bez bariér - gymnázia a obchodní akademie - Gym. a SOŠ pedag. LBC</t>
  </si>
  <si>
    <t>Hospodaření s vodou Obchodní akademie Česká Lípa</t>
  </si>
  <si>
    <t>SEN SPŠ textilní Liberec</t>
  </si>
  <si>
    <t>IROP Transformace – Domov Sluneční dvůr, p. o. SOSNOVÁ</t>
  </si>
  <si>
    <t>IROP Transformace – Domov Sluneční dvůr, p. o. LADA</t>
  </si>
  <si>
    <t>IROP Modernizace Severočeského muzea v Liberci – 2. etapa</t>
  </si>
  <si>
    <t>Inovační centrum - podnikatelský inkubátor</t>
  </si>
  <si>
    <r>
      <t xml:space="preserve">OPŽP-ZTTV obv.konstr.pavilonu B v ulici 28.Října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</si>
  <si>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IROP-školy bez bariér-Gymnázia a OA - </t>
    </r>
    <r>
      <rPr>
        <sz val="8"/>
        <color rgb="FF0000FF"/>
        <rFont val="Arial"/>
        <family val="2"/>
        <charset val="238"/>
      </rPr>
      <t>spolufinancování LK</t>
    </r>
  </si>
  <si>
    <r>
      <t>IROP-školy bez bariér-Gymnázium Jablonec n.N.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</si>
  <si>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IROP-školy bez bariér-Gymnázium F.X.Šaldy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</si>
  <si>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Školy bez bariér - gymnázia a obchodní akademie - Gymn. Dr. A. Randy, Jablonec n. N. - </t>
    </r>
    <r>
      <rPr>
        <sz val="8"/>
        <color rgb="FF0000FF"/>
        <rFont val="Arial"/>
        <family val="2"/>
        <charset val="238"/>
      </rPr>
      <t>spolufinancování LK</t>
    </r>
  </si>
  <si>
    <r>
      <t>IROP - Školy bez bariér - gymnázia a obchodní akademie - VOŠ mezinárodního obchodu a OA, Jablonec n.N.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</si>
  <si>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IROP - Školy bez bariér - gymnázia a obchodní akademie - OA a Jazyková škola s právem státní jazykové zkoušky, LBC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</si>
  <si>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OPŽP-snížení energetické náročnosti OA ČL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</si>
  <si>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>OPŽP-Energetické úspory Zámecká Frýdlant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</si>
  <si>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IROP COV řemesel, Jablonec nad Nisou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</si>
  <si>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</si>
  <si>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IROP - Školy bez bariér - střední odborné školy - SPŠ strojní a elektr. a VOŠ LBC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</si>
  <si>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IROP - Školy bez bariér - střední odborné školy - SPŠ textilní LBC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</si>
  <si>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IROP - Školy bez bariér - střední odborné školy- SŠ a Mateřská škola LBC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</si>
  <si>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SŠ strojní, stav. a dopr. LBC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</si>
  <si>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 SPŠ technická Jablonec n.N.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</si>
  <si>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>IROP - Školy bez bariér - střední odborné školy - SŠ řemesel a služeb Jablonec n.N.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</si>
  <si>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t xml:space="preserve">OPŽP-SEN SŠ Lomnice n. Pop.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</si>
  <si>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zdravot.škola Turnov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</si>
  <si>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jídelna, tělocvična SŠHL Frýdlant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</si>
  <si>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OPŽP-SEN jídelna, tělocvična SŠHL Frýdlant rekuperace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</si>
  <si>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 SEN - ZŠ speciální Semily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</si>
  <si>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 SEN - ZŠ speciální Semily rekuperace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</si>
  <si>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 SEN - domov mládeže SUPŠ Kam. Šenov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</si>
  <si>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MAS 68 - učebna jazyků a IT, SŠHL Frýdlant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</si>
  <si>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>IROP-Jedličkův ústav - rekonstrukce III.NP domu B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</si>
  <si>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t>IROP-Domov Raspenava - výstavba nových prostor 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</si>
  <si>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t xml:space="preserve">IROP-APOSS - výstavba nových prostor 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</si>
  <si>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snížení energetické náročnosti APOSS Liberec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</si>
  <si>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Transformace – Domov Sluneční dvůr, p. o. JESTŘEBÍ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</si>
  <si>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domov pro seniory Vratislavice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</si>
  <si>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domov pro seniory Vratislavice rekuperace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</si>
  <si>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CIPS Tanvaldská LBC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</si>
  <si>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IROP - Krajská knihovna LK 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</si>
  <si>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Vlastivědné muzeum ČL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</si>
  <si>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SČ Muzeum - 3. etapa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</si>
  <si>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OPŽP 4.3. - Tůně - zadržení vody Frýdlantsko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</si>
  <si>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4.3. - Nádrže - zadržení vody Frýdlantsko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</si>
  <si>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dětská LRN Cvikov (Pavilon C)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</si>
  <si>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OPŽP-SEN LRN Martin.údolí Cvikov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</si>
  <si>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Inkubátor výtvarných talentů - </t>
    </r>
    <r>
      <rPr>
        <sz val="8"/>
        <color rgb="FF0000FF"/>
        <rFont val="Arial"/>
        <family val="2"/>
        <charset val="238"/>
      </rPr>
      <t xml:space="preserve">spolufinancování LK </t>
    </r>
  </si>
  <si>
    <t>1) k navýšení očekávaných příjmů kraje v roce 2021 dochází zejména z důvodu předpokládaného částečného oživení české ekonomiky, kdy očekáváme nárůst daňových příjmů o 6 % oproti UR na rok 2020; pro roky 2022 a následující je očekáván průměrný roční růst o</t>
  </si>
  <si>
    <t>Daňové příjmy (rok 2020 na úrovni UR)</t>
  </si>
  <si>
    <r>
      <t xml:space="preserve">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</si>
  <si>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>a) sdílené daně - podíl na sdílených daních státu = viz pozn. 1),</t>
    </r>
    <r>
      <rPr>
        <i/>
        <sz val="8"/>
        <rFont val="Arial"/>
        <family val="2"/>
        <charset val="238"/>
      </rPr>
      <t xml:space="preserve"> (rok 2020 na úrovni UR)</t>
    </r>
  </si>
  <si>
    <r>
      <t xml:space="preserve">Spolufinancování EU </t>
    </r>
    <r>
      <rPr>
        <b/>
        <sz val="8"/>
        <rFont val="Arial"/>
        <family val="2"/>
        <charset val="238"/>
      </rPr>
      <t>(2022-2023)</t>
    </r>
  </si>
  <si>
    <r>
      <t xml:space="preserve">6) Financování - </t>
    </r>
    <r>
      <rPr>
        <sz val="8"/>
        <rFont val="Arial"/>
        <family val="2"/>
        <charset val="238"/>
      </rPr>
      <t xml:space="preserve">zapojení použitelných finančních zdrojů minulých rozpočtových období  </t>
    </r>
    <r>
      <rPr>
        <b/>
        <sz val="8"/>
        <rFont val="Arial"/>
        <family val="2"/>
        <charset val="238"/>
      </rPr>
      <t>- DFLK na úrovni 20 mil. Kč</t>
    </r>
  </si>
  <si>
    <t>5) pro další období jsou objemy fin. prostředků na úrovni 2020</t>
  </si>
  <si>
    <t>Dostihové dny v Mimoni, Jezdecký a dostihový spolek Mimoň</t>
  </si>
  <si>
    <t>Run Czech - Mattoni Liberec Nature Run, Tempo Team Prague s.r.o.</t>
  </si>
  <si>
    <t>City Cross Run&amp;Walk, Sport Česká Lípa, příspěvková organizace</t>
  </si>
  <si>
    <t>Mezinárodní tenisový turnaj Svijany Open, Liberecký tenisový klub z.s</t>
  </si>
  <si>
    <t>Setkání olympioniků, Nadační fond Severočeských olympioniků</t>
  </si>
  <si>
    <t>Atletický trojboj všestrannosti s Adamem, Okresní rada Asociace školních sportovních klubů České republiky Semily, pobočný spolek</t>
  </si>
  <si>
    <t>SpinFit dětský MTB cup Libereckého kraje, SpinFit Liberec z.s</t>
  </si>
  <si>
    <t>Jablonecká hala, Tělovýchovná jednota LIAZ Jablonec nad Nisou, z.s.</t>
  </si>
  <si>
    <t>International MTB marathon Malevil CupPakli sport klub z.s.</t>
  </si>
  <si>
    <t>Sportfilm Liberec, Liberecká sportovní a tělovýchovná organitzace z.s.</t>
  </si>
  <si>
    <t>Anketa Spotovec Libereckého kraje , Krajská organ. ČUS Libereckého kraje</t>
  </si>
  <si>
    <t>reko. rozvodů otopné a chladné vody mezi indukčními jednotkami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</si>
</sst>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č_-;\-* #,##0.00\ _K_č_-;_-* \-??\ _K_č_-;_-@_-"/>
    <numFmt numFmtId="165" formatCode="0.000"/>
    <numFmt numFmtId="166" formatCode="#,##0.00_ ;[Red]\-#,##0.00\ "/>
    <numFmt numFmtId="167" formatCode="#,##0.00000_ ;[Red]\-#,##0.00000\ "/>
    <numFmt numFmtId="168" formatCode="0.0%"/>
  </numFmts>
  <fonts count="5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0000CC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7"/>
      </patternFill>
    </fill>
  </fills>
  <borders count="1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1" fillId="18" borderId="6" applyNumberFormat="0" applyAlignment="0" applyProtection="0"/>
    <xf numFmtId="0" fontId="1" fillId="0" borderId="0"/>
  </cellStyleXfs>
  <cellXfs count="698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4" fontId="23" fillId="0" borderId="22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6" xfId="0" applyFont="1" applyFill="1" applyBorder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" fontId="24" fillId="0" borderId="18" xfId="0" applyNumberFormat="1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" fontId="23" fillId="4" borderId="18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4" xfId="0" applyNumberFormat="1" applyFont="1" applyBorder="1" applyAlignment="1">
      <alignment horizontal="righ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4" fontId="24" fillId="0" borderId="18" xfId="0" applyNumberFormat="1" applyFont="1" applyBorder="1" applyAlignment="1">
      <alignment horizontal="right" vertical="center" wrapText="1"/>
    </xf>
    <xf numFmtId="4" fontId="24" fillId="0" borderId="28" xfId="0" applyNumberFormat="1" applyFont="1" applyBorder="1" applyAlignment="1">
      <alignment horizontal="right" vertical="center" wrapText="1"/>
    </xf>
    <xf numFmtId="4" fontId="24" fillId="0" borderId="18" xfId="0" applyNumberFormat="1" applyFont="1" applyFill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4" fontId="23" fillId="0" borderId="24" xfId="0" applyNumberFormat="1" applyFont="1" applyBorder="1" applyAlignment="1">
      <alignment horizontal="right" vertical="center" wrapText="1"/>
    </xf>
    <xf numFmtId="4" fontId="23" fillId="0" borderId="29" xfId="0" applyNumberFormat="1" applyFont="1" applyBorder="1" applyAlignment="1">
      <alignment horizontal="right" vertical="center" wrapText="1"/>
    </xf>
    <xf numFmtId="4" fontId="23" fillId="19" borderId="2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165" fontId="24" fillId="0" borderId="0" xfId="33" applyNumberFormat="1" applyFont="1" applyFill="1" applyAlignment="1">
      <alignment vertical="center" wrapText="1"/>
    </xf>
    <xf numFmtId="165" fontId="23" fillId="0" borderId="0" xfId="33" applyNumberFormat="1" applyFont="1" applyFill="1" applyBorder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165" fontId="23" fillId="0" borderId="0" xfId="33" applyNumberFormat="1" applyFont="1" applyFill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165" fontId="23" fillId="0" borderId="30" xfId="33" applyNumberFormat="1" applyFont="1" applyFill="1" applyBorder="1" applyAlignment="1">
      <alignment horizontal="center" vertical="center" wrapText="1"/>
    </xf>
    <xf numFmtId="165" fontId="23" fillId="24" borderId="31" xfId="33" applyNumberFormat="1" applyFont="1" applyFill="1" applyBorder="1" applyAlignment="1">
      <alignment vertical="center" wrapText="1"/>
    </xf>
    <xf numFmtId="165" fontId="23" fillId="4" borderId="32" xfId="33" applyNumberFormat="1" applyFont="1" applyFill="1" applyBorder="1" applyAlignment="1">
      <alignment vertical="center" wrapText="1"/>
    </xf>
    <xf numFmtId="165" fontId="23" fillId="0" borderId="33" xfId="33" applyNumberFormat="1" applyFont="1" applyFill="1" applyBorder="1" applyAlignment="1">
      <alignment vertical="center" wrapText="1"/>
    </xf>
    <xf numFmtId="165" fontId="23" fillId="0" borderId="33" xfId="34" applyNumberFormat="1" applyFont="1" applyFill="1" applyBorder="1" applyAlignment="1">
      <alignment vertical="center" wrapText="1"/>
    </xf>
    <xf numFmtId="0" fontId="39" fillId="0" borderId="0" xfId="33"/>
    <xf numFmtId="165" fontId="23" fillId="4" borderId="33" xfId="34" applyNumberFormat="1" applyFont="1" applyFill="1" applyBorder="1" applyAlignment="1">
      <alignment vertical="center" wrapText="1"/>
    </xf>
    <xf numFmtId="165" fontId="23" fillId="0" borderId="35" xfId="33" applyNumberFormat="1" applyFont="1" applyFill="1" applyBorder="1" applyAlignment="1">
      <alignment vertical="center" wrapText="1"/>
    </xf>
    <xf numFmtId="165" fontId="23" fillId="0" borderId="35" xfId="34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165" fontId="23" fillId="4" borderId="33" xfId="33" applyNumberFormat="1" applyFont="1" applyFill="1" applyBorder="1" applyAlignment="1">
      <alignment vertical="center" wrapText="1"/>
    </xf>
    <xf numFmtId="0" fontId="39" fillId="0" borderId="0" xfId="33" applyAlignment="1">
      <alignment vertical="center" wrapText="1"/>
    </xf>
    <xf numFmtId="0" fontId="30" fillId="0" borderId="0" xfId="33" applyFont="1" applyAlignment="1">
      <alignment horizontal="left" vertical="center" wrapText="1"/>
    </xf>
    <xf numFmtId="165" fontId="29" fillId="0" borderId="33" xfId="34" applyNumberFormat="1" applyFont="1" applyFill="1" applyBorder="1" applyAlignment="1">
      <alignment horizontal="right" vertical="center" wrapText="1"/>
    </xf>
    <xf numFmtId="165" fontId="29" fillId="0" borderId="33" xfId="33" applyNumberFormat="1" applyFont="1" applyFill="1" applyBorder="1" applyAlignment="1">
      <alignment horizontal="right" vertical="center" wrapText="1"/>
    </xf>
    <xf numFmtId="165" fontId="23" fillId="4" borderId="35" xfId="34" applyNumberFormat="1" applyFont="1" applyFill="1" applyBorder="1" applyAlignment="1">
      <alignment vertical="center" wrapText="1"/>
    </xf>
    <xf numFmtId="165" fontId="23" fillId="4" borderId="32" xfId="34" applyNumberFormat="1" applyFont="1" applyFill="1" applyBorder="1" applyAlignment="1">
      <alignment vertical="center" wrapText="1"/>
    </xf>
    <xf numFmtId="165" fontId="31" fillId="0" borderId="33" xfId="34" applyNumberFormat="1" applyFont="1" applyFill="1" applyBorder="1" applyAlignment="1">
      <alignment vertical="center" wrapText="1"/>
    </xf>
    <xf numFmtId="0" fontId="39" fillId="0" borderId="0" xfId="33" applyFill="1" applyAlignment="1">
      <alignment vertical="center" wrapText="1"/>
    </xf>
    <xf numFmtId="165" fontId="31" fillId="0" borderId="33" xfId="33" applyNumberFormat="1" applyFont="1" applyFill="1" applyBorder="1" applyAlignment="1">
      <alignment vertical="center" wrapText="1"/>
    </xf>
    <xf numFmtId="165" fontId="29" fillId="0" borderId="33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0" fontId="32" fillId="0" borderId="0" xfId="33" applyFont="1" applyAlignment="1">
      <alignment vertical="center" wrapText="1"/>
    </xf>
    <xf numFmtId="165" fontId="23" fillId="4" borderId="19" xfId="34" applyNumberFormat="1" applyFont="1" applyFill="1" applyBorder="1" applyAlignment="1">
      <alignment vertical="center" wrapText="1"/>
    </xf>
    <xf numFmtId="165" fontId="23" fillId="4" borderId="33" xfId="34" applyNumberFormat="1" applyFont="1" applyFill="1" applyBorder="1" applyAlignment="1">
      <alignment horizontal="right" vertical="center" wrapText="1"/>
    </xf>
    <xf numFmtId="165" fontId="29" fillId="0" borderId="33" xfId="0" applyNumberFormat="1" applyFont="1" applyFill="1" applyBorder="1" applyAlignment="1">
      <alignment vertical="center" wrapText="1"/>
    </xf>
    <xf numFmtId="165" fontId="31" fillId="0" borderId="19" xfId="34" applyNumberFormat="1" applyFont="1" applyFill="1" applyBorder="1" applyAlignment="1">
      <alignment vertical="center" wrapText="1"/>
    </xf>
    <xf numFmtId="165" fontId="23" fillId="24" borderId="25" xfId="33" applyNumberFormat="1" applyFont="1" applyFill="1" applyBorder="1" applyAlignment="1">
      <alignment vertical="center" wrapText="1"/>
    </xf>
    <xf numFmtId="0" fontId="39" fillId="0" borderId="0" xfId="33" applyAlignment="1">
      <alignment horizontal="left"/>
    </xf>
    <xf numFmtId="0" fontId="39" fillId="0" borderId="0" xfId="33" applyAlignment="1">
      <alignment vertical="center"/>
    </xf>
    <xf numFmtId="165" fontId="31" fillId="0" borderId="35" xfId="34" applyNumberFormat="1" applyFont="1" applyFill="1" applyBorder="1" applyAlignment="1">
      <alignment vertical="center" wrapText="1"/>
    </xf>
    <xf numFmtId="165" fontId="23" fillId="4" borderId="36" xfId="34" applyNumberFormat="1" applyFont="1" applyFill="1" applyBorder="1" applyAlignment="1">
      <alignment horizontal="right" vertical="center" wrapText="1"/>
    </xf>
    <xf numFmtId="165" fontId="23" fillId="4" borderId="37" xfId="34" applyNumberFormat="1" applyFont="1" applyFill="1" applyBorder="1" applyAlignment="1">
      <alignment horizontal="right" vertical="center" wrapText="1"/>
    </xf>
    <xf numFmtId="0" fontId="25" fillId="0" borderId="0" xfId="33" applyFont="1"/>
    <xf numFmtId="165" fontId="23" fillId="15" borderId="38" xfId="33" applyNumberFormat="1" applyFont="1" applyFill="1" applyBorder="1" applyAlignment="1">
      <alignment vertical="center" wrapText="1"/>
    </xf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4" fontId="24" fillId="25" borderId="39" xfId="0" applyNumberFormat="1" applyFont="1" applyFill="1" applyBorder="1" applyAlignment="1">
      <alignment vertical="center"/>
    </xf>
    <xf numFmtId="4" fontId="23" fillId="4" borderId="39" xfId="0" applyNumberFormat="1" applyFont="1" applyFill="1" applyBorder="1" applyAlignment="1">
      <alignment vertical="center"/>
    </xf>
    <xf numFmtId="4" fontId="23" fillId="15" borderId="41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165" fontId="23" fillId="4" borderId="37" xfId="34" applyNumberFormat="1" applyFont="1" applyFill="1" applyBorder="1" applyAlignment="1">
      <alignment vertical="center" wrapText="1"/>
    </xf>
    <xf numFmtId="0" fontId="24" fillId="0" borderId="46" xfId="34" applyFont="1" applyFill="1" applyBorder="1" applyAlignment="1">
      <alignment horizontal="left" vertical="center" wrapText="1"/>
    </xf>
    <xf numFmtId="0" fontId="24" fillId="0" borderId="46" xfId="34" applyFont="1" applyBorder="1" applyAlignment="1">
      <alignment horizontal="left" vertical="center" wrapText="1"/>
    </xf>
    <xf numFmtId="4" fontId="24" fillId="0" borderId="46" xfId="33" applyNumberFormat="1" applyFont="1" applyFill="1" applyBorder="1" applyAlignment="1">
      <alignment vertical="center" wrapText="1"/>
    </xf>
    <xf numFmtId="4" fontId="23" fillId="28" borderId="46" xfId="33" applyNumberFormat="1" applyFont="1" applyFill="1" applyBorder="1" applyAlignment="1">
      <alignment vertical="center" wrapText="1"/>
    </xf>
    <xf numFmtId="4" fontId="24" fillId="25" borderId="46" xfId="33" applyNumberFormat="1" applyFont="1" applyFill="1" applyBorder="1" applyAlignment="1">
      <alignment vertical="center" wrapText="1"/>
    </xf>
    <xf numFmtId="0" fontId="24" fillId="29" borderId="46" xfId="34" applyFont="1" applyFill="1" applyBorder="1" applyAlignment="1">
      <alignment horizontal="left" vertical="center" wrapText="1"/>
    </xf>
    <xf numFmtId="165" fontId="24" fillId="0" borderId="49" xfId="34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3" xfId="30" applyNumberFormat="1" applyFont="1" applyFill="1" applyBorder="1" applyAlignment="1">
      <alignment horizontal="center" vertical="center" wrapText="1"/>
    </xf>
    <xf numFmtId="4" fontId="24" fillId="0" borderId="59" xfId="30" applyNumberFormat="1" applyFont="1" applyFill="1" applyBorder="1" applyAlignment="1">
      <alignment horizontal="center" vertical="center" wrapText="1"/>
    </xf>
    <xf numFmtId="0" fontId="44" fillId="0" borderId="60" xfId="34" applyFont="1" applyBorder="1" applyAlignment="1">
      <alignment horizontal="center" vertical="center" wrapText="1"/>
    </xf>
    <xf numFmtId="49" fontId="24" fillId="0" borderId="59" xfId="34" applyNumberFormat="1" applyFont="1" applyBorder="1" applyAlignment="1">
      <alignment horizontal="center" vertical="center" wrapText="1"/>
    </xf>
    <xf numFmtId="0" fontId="42" fillId="0" borderId="59" xfId="34" applyFont="1" applyFill="1" applyBorder="1" applyAlignment="1">
      <alignment horizontal="left" vertical="center" wrapText="1"/>
    </xf>
    <xf numFmtId="4" fontId="31" fillId="0" borderId="62" xfId="30" applyNumberFormat="1" applyFont="1" applyFill="1" applyBorder="1" applyAlignment="1">
      <alignment horizontal="center" vertical="center" wrapText="1"/>
    </xf>
    <xf numFmtId="4" fontId="45" fillId="0" borderId="63" xfId="30" applyNumberFormat="1" applyFont="1" applyFill="1" applyBorder="1" applyAlignment="1">
      <alignment horizontal="center" vertical="center" wrapText="1"/>
    </xf>
    <xf numFmtId="0" fontId="46" fillId="0" borderId="64" xfId="34" applyFont="1" applyBorder="1" applyAlignment="1">
      <alignment horizontal="center" vertical="center" wrapText="1"/>
    </xf>
    <xf numFmtId="49" fontId="24" fillId="0" borderId="63" xfId="34" applyNumberFormat="1" applyFont="1" applyBorder="1" applyAlignment="1">
      <alignment horizontal="center" vertical="center" wrapText="1"/>
    </xf>
    <xf numFmtId="0" fontId="45" fillId="0" borderId="63" xfId="34" applyFont="1" applyBorder="1" applyAlignment="1">
      <alignment horizontal="left" vertical="center" wrapText="1"/>
    </xf>
    <xf numFmtId="4" fontId="31" fillId="0" borderId="65" xfId="30" applyNumberFormat="1" applyFont="1" applyFill="1" applyBorder="1" applyAlignment="1">
      <alignment horizontal="center" vertical="center" wrapText="1"/>
    </xf>
    <xf numFmtId="4" fontId="45" fillId="0" borderId="66" xfId="30" applyNumberFormat="1" applyFont="1" applyFill="1" applyBorder="1" applyAlignment="1">
      <alignment horizontal="center" vertical="center" wrapText="1"/>
    </xf>
    <xf numFmtId="0" fontId="46" fillId="0" borderId="67" xfId="34" applyFont="1" applyBorder="1" applyAlignment="1">
      <alignment horizontal="center" vertical="center" wrapText="1"/>
    </xf>
    <xf numFmtId="49" fontId="24" fillId="0" borderId="66" xfId="34" applyNumberFormat="1" applyFont="1" applyBorder="1" applyAlignment="1">
      <alignment horizontal="center" vertical="center" wrapText="1"/>
    </xf>
    <xf numFmtId="0" fontId="45" fillId="0" borderId="66" xfId="30" applyFont="1" applyBorder="1" applyAlignment="1">
      <alignment horizontal="left" vertical="center" wrapText="1"/>
    </xf>
    <xf numFmtId="49" fontId="42" fillId="0" borderId="69" xfId="34" applyNumberFormat="1" applyFont="1" applyBorder="1" applyAlignment="1">
      <alignment horizontal="center" vertical="center" wrapText="1"/>
    </xf>
    <xf numFmtId="0" fontId="24" fillId="0" borderId="60" xfId="34" applyFont="1" applyBorder="1" applyAlignment="1">
      <alignment horizontal="center" vertical="center" wrapText="1"/>
    </xf>
    <xf numFmtId="0" fontId="42" fillId="0" borderId="60" xfId="34" applyFont="1" applyBorder="1" applyAlignment="1">
      <alignment horizontal="center" vertical="center" wrapText="1"/>
    </xf>
    <xf numFmtId="0" fontId="24" fillId="0" borderId="59" xfId="34" applyFont="1" applyBorder="1" applyAlignment="1">
      <alignment horizontal="center" vertical="center" wrapText="1"/>
    </xf>
    <xf numFmtId="0" fontId="42" fillId="0" borderId="59" xfId="34" applyFont="1" applyBorder="1" applyAlignment="1">
      <alignment vertical="center" wrapText="1"/>
    </xf>
    <xf numFmtId="49" fontId="45" fillId="0" borderId="70" xfId="34" applyNumberFormat="1" applyFont="1" applyFill="1" applyBorder="1" applyAlignment="1">
      <alignment horizontal="center" vertical="center" wrapText="1"/>
    </xf>
    <xf numFmtId="0" fontId="45" fillId="0" borderId="64" xfId="34" applyFont="1" applyBorder="1" applyAlignment="1">
      <alignment horizontal="center" vertical="center" wrapText="1"/>
    </xf>
    <xf numFmtId="0" fontId="24" fillId="0" borderId="64" xfId="34" applyFont="1" applyBorder="1" applyAlignment="1">
      <alignment horizontal="center" vertical="center" wrapText="1"/>
    </xf>
    <xf numFmtId="49" fontId="24" fillId="0" borderId="63" xfId="34" applyNumberFormat="1" applyFont="1" applyFill="1" applyBorder="1" applyAlignment="1">
      <alignment horizontal="center" vertical="center" wrapText="1"/>
    </xf>
    <xf numFmtId="0" fontId="45" fillId="0" borderId="63" xfId="30" applyFont="1" applyBorder="1" applyAlignment="1">
      <alignment horizontal="left" vertical="center" wrapText="1"/>
    </xf>
    <xf numFmtId="49" fontId="45" fillId="0" borderId="71" xfId="34" applyNumberFormat="1" applyFont="1" applyFill="1" applyBorder="1" applyAlignment="1">
      <alignment horizontal="center" vertical="center" wrapText="1"/>
    </xf>
    <xf numFmtId="0" fontId="45" fillId="0" borderId="46" xfId="34" applyFont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49" fontId="24" fillId="0" borderId="72" xfId="34" applyNumberFormat="1" applyFont="1" applyFill="1" applyBorder="1" applyAlignment="1">
      <alignment horizontal="center" vertical="center" wrapText="1"/>
    </xf>
    <xf numFmtId="0" fontId="45" fillId="0" borderId="72" xfId="30" applyFont="1" applyBorder="1" applyAlignment="1">
      <alignment horizontal="left" vertical="center" wrapText="1"/>
    </xf>
    <xf numFmtId="49" fontId="45" fillId="0" borderId="74" xfId="34" applyNumberFormat="1" applyFont="1" applyFill="1" applyBorder="1" applyAlignment="1">
      <alignment horizontal="center" vertical="center" wrapText="1"/>
    </xf>
    <xf numFmtId="0" fontId="45" fillId="0" borderId="67" xfId="34" applyFont="1" applyBorder="1" applyAlignment="1">
      <alignment horizontal="center" vertical="center" wrapText="1"/>
    </xf>
    <xf numFmtId="0" fontId="24" fillId="0" borderId="67" xfId="34" applyFont="1" applyBorder="1" applyAlignment="1">
      <alignment horizontal="center" vertical="center" wrapText="1"/>
    </xf>
    <xf numFmtId="49" fontId="24" fillId="0" borderId="66" xfId="34" applyNumberFormat="1" applyFont="1" applyFill="1" applyBorder="1" applyAlignment="1">
      <alignment horizontal="center" vertical="center" wrapText="1"/>
    </xf>
    <xf numFmtId="49" fontId="45" fillId="0" borderId="75" xfId="34" applyNumberFormat="1" applyFont="1" applyFill="1" applyBorder="1" applyAlignment="1">
      <alignment horizontal="center" vertical="center" wrapText="1"/>
    </xf>
    <xf numFmtId="0" fontId="45" fillId="0" borderId="47" xfId="34" applyFont="1" applyBorder="1" applyAlignment="1">
      <alignment horizontal="center" vertical="center" wrapText="1"/>
    </xf>
    <xf numFmtId="0" fontId="24" fillId="0" borderId="47" xfId="34" applyFont="1" applyBorder="1" applyAlignment="1">
      <alignment horizontal="center" vertical="center" wrapText="1"/>
    </xf>
    <xf numFmtId="49" fontId="24" fillId="0" borderId="76" xfId="34" applyNumberFormat="1" applyFont="1" applyFill="1" applyBorder="1" applyAlignment="1">
      <alignment horizontal="center" vertical="center" wrapText="1"/>
    </xf>
    <xf numFmtId="0" fontId="45" fillId="0" borderId="76" xfId="34" applyFont="1" applyBorder="1" applyAlignment="1">
      <alignment horizontal="left" vertical="center" wrapText="1"/>
    </xf>
    <xf numFmtId="0" fontId="24" fillId="0" borderId="72" xfId="34" applyFont="1" applyBorder="1" applyAlignment="1">
      <alignment horizontal="center" vertical="center" wrapText="1"/>
    </xf>
    <xf numFmtId="49" fontId="24" fillId="0" borderId="46" xfId="34" applyNumberFormat="1" applyFont="1" applyBorder="1" applyAlignment="1">
      <alignment horizontal="center" vertical="center" wrapText="1"/>
    </xf>
    <xf numFmtId="49" fontId="47" fillId="30" borderId="69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69" xfId="34" applyNumberFormat="1" applyFont="1" applyFill="1" applyBorder="1" applyAlignment="1">
      <alignment horizontal="center" vertical="center" wrapText="1"/>
    </xf>
    <xf numFmtId="4" fontId="47" fillId="28" borderId="61" xfId="30" applyNumberFormat="1" applyFont="1" applyFill="1" applyBorder="1" applyAlignment="1">
      <alignment horizontal="right" vertical="center" wrapText="1"/>
    </xf>
    <xf numFmtId="49" fontId="47" fillId="31" borderId="69" xfId="34" applyNumberFormat="1" applyFont="1" applyFill="1" applyBorder="1" applyAlignment="1">
      <alignment horizontal="center" vertical="center" wrapText="1"/>
    </xf>
    <xf numFmtId="0" fontId="24" fillId="0" borderId="46" xfId="31" applyFont="1" applyFill="1" applyBorder="1" applyAlignment="1">
      <alignment vertical="center" wrapText="1"/>
    </xf>
    <xf numFmtId="0" fontId="23" fillId="0" borderId="46" xfId="34" applyFont="1" applyFill="1" applyBorder="1" applyAlignment="1">
      <alignment horizontal="left" vertical="center" wrapText="1"/>
    </xf>
    <xf numFmtId="4" fontId="24" fillId="0" borderId="46" xfId="34" applyNumberFormat="1" applyFont="1" applyFill="1" applyBorder="1" applyAlignment="1">
      <alignment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0" fontId="23" fillId="0" borderId="78" xfId="0" applyFont="1" applyBorder="1" applyAlignment="1">
      <alignment horizontal="justify" vertical="center" wrapText="1"/>
    </xf>
    <xf numFmtId="4" fontId="23" fillId="0" borderId="79" xfId="0" applyNumberFormat="1" applyFont="1" applyBorder="1" applyAlignment="1">
      <alignment horizontal="right" vertical="center" wrapText="1"/>
    </xf>
    <xf numFmtId="0" fontId="26" fillId="0" borderId="80" xfId="0" applyFont="1" applyBorder="1" applyAlignment="1">
      <alignment horizontal="justify" vertical="center" wrapText="1"/>
    </xf>
    <xf numFmtId="4" fontId="23" fillId="19" borderId="54" xfId="0" applyNumberFormat="1" applyFont="1" applyFill="1" applyBorder="1" applyAlignment="1">
      <alignment horizontal="right"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46" xfId="0" applyFont="1" applyFill="1" applyBorder="1" applyAlignment="1">
      <alignment vertical="center" wrapText="1"/>
    </xf>
    <xf numFmtId="0" fontId="24" fillId="0" borderId="46" xfId="34" applyFont="1" applyFill="1" applyBorder="1" applyAlignment="1">
      <alignment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4" fillId="32" borderId="46" xfId="34" applyFont="1" applyFill="1" applyBorder="1" applyAlignment="1">
      <alignment horizontal="left" vertical="center" wrapText="1"/>
    </xf>
    <xf numFmtId="0" fontId="24" fillId="0" borderId="46" xfId="34" applyFont="1" applyBorder="1" applyAlignment="1">
      <alignment vertical="center" wrapText="1"/>
    </xf>
    <xf numFmtId="49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3" applyFont="1" applyBorder="1" applyAlignment="1">
      <alignment vertical="center" wrapText="1"/>
    </xf>
    <xf numFmtId="4" fontId="24" fillId="34" borderId="46" xfId="34" applyNumberFormat="1" applyFont="1" applyFill="1" applyBorder="1" applyAlignment="1">
      <alignment vertical="center" wrapText="1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61" xfId="30" applyNumberFormat="1" applyFont="1" applyFill="1" applyBorder="1" applyAlignment="1">
      <alignment horizontal="right" vertical="center" wrapText="1"/>
    </xf>
    <xf numFmtId="0" fontId="24" fillId="0" borderId="76" xfId="34" applyFont="1" applyBorder="1" applyAlignment="1">
      <alignment horizontal="center" vertical="center" wrapText="1"/>
    </xf>
    <xf numFmtId="49" fontId="24" fillId="0" borderId="47" xfId="34" applyNumberFormat="1" applyFont="1" applyBorder="1" applyAlignment="1">
      <alignment horizontal="center" vertical="center" wrapText="1"/>
    </xf>
    <xf numFmtId="49" fontId="45" fillId="0" borderId="81" xfId="34" applyNumberFormat="1" applyFont="1" applyFill="1" applyBorder="1" applyAlignment="1">
      <alignment horizontal="center" vertical="center" wrapText="1"/>
    </xf>
    <xf numFmtId="4" fontId="24" fillId="34" borderId="46" xfId="33" applyNumberFormat="1" applyFont="1" applyFill="1" applyBorder="1" applyAlignment="1">
      <alignment vertical="center" wrapText="1"/>
    </xf>
    <xf numFmtId="4" fontId="23" fillId="34" borderId="14" xfId="0" applyNumberFormat="1" applyFont="1" applyFill="1" applyBorder="1" applyAlignment="1">
      <alignment horizontal="right" vertical="center" wrapText="1"/>
    </xf>
    <xf numFmtId="4" fontId="23" fillId="34" borderId="22" xfId="0" applyNumberFormat="1" applyFont="1" applyFill="1" applyBorder="1" applyAlignment="1">
      <alignment horizontal="right" vertical="center" wrapText="1"/>
    </xf>
    <xf numFmtId="4" fontId="24" fillId="34" borderId="18" xfId="0" applyNumberFormat="1" applyFont="1" applyFill="1" applyBorder="1" applyAlignment="1">
      <alignment horizontal="right" vertical="center" wrapText="1"/>
    </xf>
    <xf numFmtId="4" fontId="24" fillId="34" borderId="28" xfId="0" applyNumberFormat="1" applyFont="1" applyFill="1" applyBorder="1" applyAlignment="1">
      <alignment horizontal="right" vertical="center" wrapText="1"/>
    </xf>
    <xf numFmtId="4" fontId="23" fillId="34" borderId="18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3" fillId="34" borderId="29" xfId="0" applyNumberFormat="1" applyFont="1" applyFill="1" applyBorder="1" applyAlignment="1">
      <alignment horizontal="right" vertical="center" wrapText="1"/>
    </xf>
    <xf numFmtId="0" fontId="52" fillId="32" borderId="46" xfId="34" applyFont="1" applyFill="1" applyBorder="1" applyAlignment="1">
      <alignment horizontal="left" vertical="center" wrapText="1"/>
    </xf>
    <xf numFmtId="0" fontId="52" fillId="0" borderId="46" xfId="34" applyFont="1" applyFill="1" applyBorder="1" applyAlignment="1">
      <alignment horizontal="left" vertical="center" wrapText="1"/>
    </xf>
    <xf numFmtId="0" fontId="52" fillId="0" borderId="46" xfId="34" applyFont="1" applyFill="1" applyBorder="1" applyAlignment="1">
      <alignment vertical="center" wrapText="1"/>
    </xf>
    <xf numFmtId="0" fontId="52" fillId="0" borderId="46" xfId="34" applyFont="1" applyBorder="1" applyAlignment="1">
      <alignment vertical="center" wrapText="1"/>
    </xf>
    <xf numFmtId="0" fontId="52" fillId="0" borderId="46" xfId="31" applyFont="1" applyBorder="1" applyAlignment="1">
      <alignment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3" fillId="4" borderId="86" xfId="0" applyNumberFormat="1" applyFont="1" applyFill="1" applyBorder="1" applyAlignment="1">
      <alignment vertical="center"/>
    </xf>
    <xf numFmtId="4" fontId="23" fillId="4" borderId="87" xfId="0" applyNumberFormat="1" applyFont="1" applyFill="1" applyBorder="1" applyAlignment="1">
      <alignment vertical="center"/>
    </xf>
    <xf numFmtId="4" fontId="23" fillId="4" borderId="88" xfId="0" applyNumberFormat="1" applyFont="1" applyFill="1" applyBorder="1" applyAlignment="1">
      <alignment vertical="center"/>
    </xf>
    <xf numFmtId="4" fontId="24" fillId="25" borderId="39" xfId="0" applyNumberFormat="1" applyFont="1" applyFill="1" applyBorder="1" applyAlignment="1">
      <alignment horizontal="center" vertical="center"/>
    </xf>
    <xf numFmtId="4" fontId="24" fillId="0" borderId="54" xfId="0" applyNumberFormat="1" applyFont="1" applyBorder="1" applyAlignment="1">
      <alignment vertical="center"/>
    </xf>
    <xf numFmtId="4" fontId="24" fillId="0" borderId="54" xfId="0" applyNumberFormat="1" applyFont="1" applyBorder="1" applyAlignment="1">
      <alignment horizontal="center" vertical="center"/>
    </xf>
    <xf numFmtId="49" fontId="23" fillId="28" borderId="90" xfId="0" applyNumberFormat="1" applyFont="1" applyFill="1" applyBorder="1" applyAlignment="1">
      <alignment horizontal="center" vertical="center"/>
    </xf>
    <xf numFmtId="4" fontId="23" fillId="4" borderId="54" xfId="0" applyNumberFormat="1" applyFont="1" applyFill="1" applyBorder="1" applyAlignment="1">
      <alignment vertical="center"/>
    </xf>
    <xf numFmtId="49" fontId="23" fillId="15" borderId="91" xfId="0" applyNumberFormat="1" applyFont="1" applyFill="1" applyBorder="1" applyAlignment="1">
      <alignment vertical="center"/>
    </xf>
    <xf numFmtId="0" fontId="23" fillId="15" borderId="92" xfId="0" applyFont="1" applyFill="1" applyBorder="1" applyAlignment="1">
      <alignment vertical="center"/>
    </xf>
    <xf numFmtId="0" fontId="23" fillId="15" borderId="92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4" fontId="24" fillId="25" borderId="39" xfId="0" applyNumberFormat="1" applyFont="1" applyFill="1" applyBorder="1" applyAlignment="1">
      <alignment vertical="center" wrapText="1"/>
    </xf>
    <xf numFmtId="4" fontId="24" fillId="34" borderId="42" xfId="0" applyNumberFormat="1" applyFont="1" applyFill="1" applyBorder="1" applyAlignment="1">
      <alignment horizontal="right" vertical="center" wrapText="1"/>
    </xf>
    <xf numFmtId="4" fontId="24" fillId="0" borderId="42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76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52" fillId="34" borderId="46" xfId="34" applyNumberFormat="1" applyFont="1" applyFill="1" applyBorder="1" applyAlignment="1">
      <alignment vertical="center" wrapText="1"/>
    </xf>
    <xf numFmtId="4" fontId="52" fillId="0" borderId="46" xfId="0" applyNumberFormat="1" applyFont="1" applyFill="1" applyBorder="1" applyAlignment="1">
      <alignment horizontal="left" vertical="center" wrapText="1"/>
    </xf>
    <xf numFmtId="0" fontId="0" fillId="0" borderId="0" xfId="33" applyFont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4" fontId="23" fillId="17" borderId="96" xfId="0" applyNumberFormat="1" applyFont="1" applyFill="1" applyBorder="1" applyAlignment="1">
      <alignment horizontal="right" vertical="center" wrapText="1"/>
    </xf>
    <xf numFmtId="4" fontId="23" fillId="19" borderId="97" xfId="0" applyNumberFormat="1" applyFont="1" applyFill="1" applyBorder="1" applyAlignment="1">
      <alignment horizontal="right" vertical="center" wrapText="1"/>
    </xf>
    <xf numFmtId="4" fontId="24" fillId="17" borderId="97" xfId="0" applyNumberFormat="1" applyFont="1" applyFill="1" applyBorder="1" applyAlignment="1">
      <alignment horizontal="right" vertical="center" wrapText="1"/>
    </xf>
    <xf numFmtId="4" fontId="23" fillId="17" borderId="98" xfId="0" applyNumberFormat="1" applyFont="1" applyFill="1" applyBorder="1" applyAlignment="1">
      <alignment horizontal="right" vertical="center" wrapText="1"/>
    </xf>
    <xf numFmtId="4" fontId="23" fillId="0" borderId="53" xfId="0" applyNumberFormat="1" applyFont="1" applyBorder="1" applyAlignment="1">
      <alignment horizontal="right" vertical="center" wrapText="1"/>
    </xf>
    <xf numFmtId="4" fontId="24" fillId="17" borderId="99" xfId="0" applyNumberFormat="1" applyFont="1" applyFill="1" applyBorder="1" applyAlignment="1">
      <alignment horizontal="right" vertical="center" wrapText="1"/>
    </xf>
    <xf numFmtId="4" fontId="24" fillId="0" borderId="95" xfId="0" applyNumberFormat="1" applyFont="1" applyBorder="1" applyAlignment="1">
      <alignment horizontal="right" vertical="center" wrapText="1"/>
    </xf>
    <xf numFmtId="4" fontId="23" fillId="17" borderId="97" xfId="0" applyNumberFormat="1" applyFont="1" applyFill="1" applyBorder="1" applyAlignment="1">
      <alignment horizontal="right" vertical="center" wrapText="1"/>
    </xf>
    <xf numFmtId="4" fontId="23" fillId="0" borderId="54" xfId="0" applyNumberFormat="1" applyFont="1" applyBorder="1" applyAlignment="1">
      <alignment horizontal="right" vertical="center" wrapText="1"/>
    </xf>
    <xf numFmtId="4" fontId="26" fillId="17" borderId="97" xfId="0" applyNumberFormat="1" applyFont="1" applyFill="1" applyBorder="1" applyAlignment="1">
      <alignment horizontal="right" vertical="center" wrapText="1"/>
    </xf>
    <xf numFmtId="4" fontId="24" fillId="17" borderId="101" xfId="0" applyNumberFormat="1" applyFont="1" applyFill="1" applyBorder="1" applyAlignment="1">
      <alignment horizontal="right" vertical="center" wrapText="1"/>
    </xf>
    <xf numFmtId="4" fontId="24" fillId="0" borderId="102" xfId="0" applyNumberFormat="1" applyFont="1" applyBorder="1" applyAlignment="1">
      <alignment horizontal="right" vertical="center" wrapText="1"/>
    </xf>
    <xf numFmtId="4" fontId="23" fillId="17" borderId="103" xfId="0" applyNumberFormat="1" applyFont="1" applyFill="1" applyBorder="1" applyAlignment="1">
      <alignment horizontal="right" vertical="center" wrapText="1"/>
    </xf>
    <xf numFmtId="4" fontId="23" fillId="0" borderId="51" xfId="0" applyNumberFormat="1" applyFont="1" applyBorder="1" applyAlignment="1">
      <alignment horizontal="right" vertical="center" wrapText="1"/>
    </xf>
    <xf numFmtId="4" fontId="23" fillId="17" borderId="100" xfId="0" applyNumberFormat="1" applyFont="1" applyFill="1" applyBorder="1" applyAlignment="1">
      <alignment horizontal="right" vertical="center" wrapText="1"/>
    </xf>
    <xf numFmtId="4" fontId="23" fillId="0" borderId="94" xfId="0" applyNumberFormat="1" applyFont="1" applyBorder="1" applyAlignment="1">
      <alignment horizontal="right" vertical="center" wrapText="1"/>
    </xf>
    <xf numFmtId="4" fontId="23" fillId="19" borderId="103" xfId="0" applyNumberFormat="1" applyFont="1" applyFill="1" applyBorder="1" applyAlignment="1">
      <alignment horizontal="right" vertical="center" wrapText="1"/>
    </xf>
    <xf numFmtId="4" fontId="23" fillId="19" borderId="51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21" fillId="0" borderId="0" xfId="0" applyNumberFormat="1" applyFont="1" applyAlignment="1">
      <alignment horizontal="center"/>
    </xf>
    <xf numFmtId="4" fontId="0" fillId="0" borderId="0" xfId="0" applyNumberFormat="1" applyFill="1"/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4" fillId="0" borderId="0" xfId="0" applyNumberFormat="1" applyFont="1" applyBorder="1" applyAlignment="1"/>
    <xf numFmtId="4" fontId="24" fillId="17" borderId="104" xfId="0" applyNumberFormat="1" applyFont="1" applyFill="1" applyBorder="1" applyAlignment="1">
      <alignment horizontal="right" vertical="center" wrapText="1"/>
    </xf>
    <xf numFmtId="4" fontId="24" fillId="34" borderId="105" xfId="0" applyNumberFormat="1" applyFont="1" applyFill="1" applyBorder="1" applyAlignment="1">
      <alignment horizontal="right" vertical="center" wrapText="1"/>
    </xf>
    <xf numFmtId="4" fontId="24" fillId="0" borderId="105" xfId="0" applyNumberFormat="1" applyFont="1" applyBorder="1" applyAlignment="1">
      <alignment horizontal="right" vertical="center" wrapText="1"/>
    </xf>
    <xf numFmtId="4" fontId="24" fillId="0" borderId="106" xfId="0" applyNumberFormat="1" applyFont="1" applyBorder="1" applyAlignment="1">
      <alignment horizontal="right" vertical="center" wrapText="1"/>
    </xf>
    <xf numFmtId="4" fontId="24" fillId="0" borderId="46" xfId="0" applyNumberFormat="1" applyFont="1" applyBorder="1" applyAlignment="1">
      <alignment vertical="center"/>
    </xf>
    <xf numFmtId="4" fontId="45" fillId="0" borderId="108" xfId="30" applyNumberFormat="1" applyFont="1" applyFill="1" applyBorder="1" applyAlignment="1">
      <alignment horizontal="center" vertical="center" wrapText="1"/>
    </xf>
    <xf numFmtId="0" fontId="46" fillId="0" borderId="107" xfId="34" applyFont="1" applyBorder="1" applyAlignment="1">
      <alignment horizontal="center" vertical="center" wrapText="1"/>
    </xf>
    <xf numFmtId="49" fontId="24" fillId="0" borderId="108" xfId="34" applyNumberFormat="1" applyFont="1" applyBorder="1" applyAlignment="1">
      <alignment horizontal="center" vertical="center" wrapText="1"/>
    </xf>
    <xf numFmtId="0" fontId="45" fillId="0" borderId="108" xfId="30" applyFont="1" applyBorder="1" applyAlignment="1">
      <alignment horizontal="left" vertical="center" wrapText="1"/>
    </xf>
    <xf numFmtId="4" fontId="47" fillId="35" borderId="109" xfId="30" applyNumberFormat="1" applyFont="1" applyFill="1" applyBorder="1" applyAlignment="1">
      <alignment horizontal="right" vertical="center" wrapText="1"/>
    </xf>
    <xf numFmtId="49" fontId="45" fillId="0" borderId="93" xfId="34" applyNumberFormat="1" applyFont="1" applyFill="1" applyBorder="1" applyAlignment="1">
      <alignment horizontal="center" vertical="center" wrapText="1"/>
    </xf>
    <xf numFmtId="0" fontId="45" fillId="0" borderId="48" xfId="34" applyFont="1" applyBorder="1" applyAlignment="1">
      <alignment horizontal="center" vertical="center" wrapText="1"/>
    </xf>
    <xf numFmtId="0" fontId="24" fillId="0" borderId="48" xfId="34" applyFont="1" applyBorder="1" applyAlignment="1">
      <alignment horizontal="center" vertical="center" wrapText="1"/>
    </xf>
    <xf numFmtId="49" fontId="24" fillId="0" borderId="48" xfId="34" applyNumberFormat="1" applyFont="1" applyFill="1" applyBorder="1" applyAlignment="1">
      <alignment horizontal="center" vertical="center" wrapText="1"/>
    </xf>
    <xf numFmtId="0" fontId="45" fillId="0" borderId="83" xfId="30" applyFont="1" applyBorder="1" applyAlignment="1">
      <alignment horizontal="left" vertical="center" wrapText="1"/>
    </xf>
    <xf numFmtId="0" fontId="23" fillId="4" borderId="27" xfId="0" applyFont="1" applyFill="1" applyBorder="1" applyAlignment="1">
      <alignment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4" fontId="23" fillId="4" borderId="40" xfId="0" applyNumberFormat="1" applyFont="1" applyFill="1" applyBorder="1" applyAlignment="1">
      <alignment vertical="center"/>
    </xf>
    <xf numFmtId="4" fontId="23" fillId="4" borderId="117" xfId="0" applyNumberFormat="1" applyFont="1" applyFill="1" applyBorder="1" applyAlignment="1">
      <alignment vertical="center"/>
    </xf>
    <xf numFmtId="49" fontId="23" fillId="0" borderId="118" xfId="0" applyNumberFormat="1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3" fillId="0" borderId="120" xfId="0" applyFont="1" applyBorder="1" applyAlignment="1">
      <alignment horizontal="center" vertical="center"/>
    </xf>
    <xf numFmtId="4" fontId="42" fillId="36" borderId="109" xfId="30" applyNumberFormat="1" applyFont="1" applyFill="1" applyBorder="1" applyAlignment="1">
      <alignment vertical="center" wrapText="1"/>
    </xf>
    <xf numFmtId="4" fontId="23" fillId="36" borderId="110" xfId="30" applyNumberFormat="1" applyFont="1" applyFill="1" applyBorder="1" applyAlignment="1">
      <alignment vertical="center" wrapText="1"/>
    </xf>
    <xf numFmtId="4" fontId="23" fillId="36" borderId="111" xfId="30" applyNumberFormat="1" applyFont="1" applyFill="1" applyBorder="1" applyAlignment="1">
      <alignment vertical="center" wrapText="1"/>
    </xf>
    <xf numFmtId="4" fontId="23" fillId="36" borderId="112" xfId="30" applyNumberFormat="1" applyFont="1" applyFill="1" applyBorder="1" applyAlignment="1">
      <alignment vertical="center" wrapText="1"/>
    </xf>
    <xf numFmtId="4" fontId="23" fillId="36" borderId="113" xfId="30" applyNumberFormat="1" applyFont="1" applyFill="1" applyBorder="1" applyAlignment="1">
      <alignment vertical="center" wrapText="1"/>
    </xf>
    <xf numFmtId="0" fontId="20" fillId="24" borderId="43" xfId="0" applyFont="1" applyFill="1" applyBorder="1"/>
    <xf numFmtId="4" fontId="23" fillId="24" borderId="122" xfId="0" applyNumberFormat="1" applyFont="1" applyFill="1" applyBorder="1" applyAlignment="1">
      <alignment vertical="center"/>
    </xf>
    <xf numFmtId="4" fontId="23" fillId="24" borderId="44" xfId="0" applyNumberFormat="1" applyFont="1" applyFill="1" applyBorder="1" applyAlignment="1">
      <alignment vertical="center"/>
    </xf>
    <xf numFmtId="4" fontId="23" fillId="24" borderId="45" xfId="0" applyNumberFormat="1" applyFont="1" applyFill="1" applyBorder="1" applyAlignment="1">
      <alignment vertical="center"/>
    </xf>
    <xf numFmtId="0" fontId="24" fillId="0" borderId="80" xfId="0" applyFont="1" applyBorder="1" applyAlignment="1">
      <alignment horizontal="justify" vertical="center" wrapText="1"/>
    </xf>
    <xf numFmtId="4" fontId="24" fillId="0" borderId="54" xfId="0" applyNumberFormat="1" applyFont="1" applyFill="1" applyBorder="1" applyAlignment="1">
      <alignment horizontal="right" vertical="center" wrapText="1"/>
    </xf>
    <xf numFmtId="0" fontId="24" fillId="0" borderId="123" xfId="0" applyFont="1" applyBorder="1" applyAlignment="1">
      <alignment horizontal="justify" vertical="center" wrapText="1"/>
    </xf>
    <xf numFmtId="0" fontId="23" fillId="0" borderId="50" xfId="0" applyFont="1" applyBorder="1" applyAlignment="1">
      <alignment horizontal="justify" vertical="center" wrapText="1"/>
    </xf>
    <xf numFmtId="0" fontId="23" fillId="0" borderId="123" xfId="0" applyFont="1" applyBorder="1" applyAlignment="1">
      <alignment horizontal="justify" vertical="center" wrapText="1"/>
    </xf>
    <xf numFmtId="0" fontId="23" fillId="19" borderId="50" xfId="0" applyFont="1" applyFill="1" applyBorder="1" applyAlignment="1">
      <alignment horizontal="justify" vertical="center" wrapText="1"/>
    </xf>
    <xf numFmtId="0" fontId="24" fillId="0" borderId="80" xfId="0" applyFont="1" applyFill="1" applyBorder="1" applyAlignment="1">
      <alignment horizontal="justify" vertical="center" wrapText="1"/>
    </xf>
    <xf numFmtId="0" fontId="23" fillId="0" borderId="124" xfId="0" applyFont="1" applyFill="1" applyBorder="1" applyAlignment="1">
      <alignment horizontal="justify" vertical="center" wrapText="1"/>
    </xf>
    <xf numFmtId="0" fontId="26" fillId="0" borderId="80" xfId="0" applyFont="1" applyFill="1" applyBorder="1" applyAlignment="1">
      <alignment horizontal="justify" vertical="center" wrapText="1"/>
    </xf>
    <xf numFmtId="0" fontId="24" fillId="0" borderId="125" xfId="0" applyFont="1" applyFill="1" applyBorder="1" applyAlignment="1">
      <alignment horizontal="justify" vertical="center" wrapText="1"/>
    </xf>
    <xf numFmtId="0" fontId="24" fillId="0" borderId="126" xfId="0" applyFont="1" applyFill="1" applyBorder="1" applyAlignment="1">
      <alignment horizontal="justify" vertical="center" wrapText="1"/>
    </xf>
    <xf numFmtId="0" fontId="23" fillId="0" borderId="78" xfId="0" applyFont="1" applyFill="1" applyBorder="1" applyAlignment="1">
      <alignment horizontal="justify" vertical="center" wrapText="1"/>
    </xf>
    <xf numFmtId="4" fontId="26" fillId="34" borderId="18" xfId="0" applyNumberFormat="1" applyFont="1" applyFill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4" fontId="26" fillId="0" borderId="54" xfId="0" applyNumberFormat="1" applyFont="1" applyBorder="1" applyAlignment="1">
      <alignment horizontal="right" vertical="center" wrapText="1"/>
    </xf>
    <xf numFmtId="0" fontId="24" fillId="0" borderId="46" xfId="51" applyFont="1" applyFill="1" applyBorder="1" applyAlignment="1">
      <alignment horizontal="left" vertical="center" wrapText="1"/>
    </xf>
    <xf numFmtId="4" fontId="52" fillId="34" borderId="46" xfId="51" applyNumberFormat="1" applyFont="1" applyFill="1" applyBorder="1" applyAlignment="1">
      <alignment horizontal="right" vertical="center" wrapText="1"/>
    </xf>
    <xf numFmtId="4" fontId="50" fillId="34" borderId="46" xfId="51" applyNumberFormat="1" applyFont="1" applyFill="1" applyBorder="1" applyAlignment="1">
      <alignment horizontal="right" vertical="center" wrapText="1"/>
    </xf>
    <xf numFmtId="0" fontId="24" fillId="32" borderId="46" xfId="51" applyFont="1" applyFill="1" applyBorder="1" applyAlignment="1">
      <alignment vertical="center" wrapText="1"/>
    </xf>
    <xf numFmtId="0" fontId="24" fillId="0" borderId="46" xfId="51" applyFont="1" applyBorder="1" applyAlignment="1">
      <alignment vertical="center" wrapText="1"/>
    </xf>
    <xf numFmtId="0" fontId="24" fillId="0" borderId="46" xfId="51" applyFont="1" applyFill="1" applyBorder="1" applyAlignment="1">
      <alignment vertical="center" wrapText="1"/>
    </xf>
    <xf numFmtId="0" fontId="24" fillId="0" borderId="46" xfId="51" applyFont="1" applyFill="1" applyBorder="1" applyAlignment="1">
      <alignment wrapText="1"/>
    </xf>
    <xf numFmtId="4" fontId="23" fillId="4" borderId="80" xfId="0" applyNumberFormat="1" applyFont="1" applyFill="1" applyBorder="1" applyAlignment="1">
      <alignment vertical="center"/>
    </xf>
    <xf numFmtId="4" fontId="23" fillId="4" borderId="139" xfId="0" applyNumberFormat="1" applyFont="1" applyFill="1" applyBorder="1" applyAlignment="1">
      <alignment vertical="center"/>
    </xf>
    <xf numFmtId="4" fontId="24" fillId="0" borderId="55" xfId="0" applyNumberFormat="1" applyFont="1" applyBorder="1" applyAlignment="1">
      <alignment vertical="center"/>
    </xf>
    <xf numFmtId="4" fontId="23" fillId="4" borderId="140" xfId="0" applyNumberFormat="1" applyFont="1" applyFill="1" applyBorder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2" fillId="34" borderId="46" xfId="33" applyNumberFormat="1" applyFont="1" applyFill="1" applyBorder="1" applyAlignment="1">
      <alignment vertical="center" wrapText="1"/>
    </xf>
    <xf numFmtId="4" fontId="29" fillId="34" borderId="46" xfId="0" applyNumberFormat="1" applyFont="1" applyFill="1" applyBorder="1" applyAlignment="1">
      <alignment vertical="center" wrapText="1"/>
    </xf>
    <xf numFmtId="4" fontId="52" fillId="17" borderId="46" xfId="34" applyNumberFormat="1" applyFont="1" applyFill="1" applyBorder="1" applyAlignment="1">
      <alignment vertical="center" wrapText="1"/>
    </xf>
    <xf numFmtId="49" fontId="23" fillId="28" borderId="141" xfId="0" applyNumberFormat="1" applyFont="1" applyFill="1" applyBorder="1" applyAlignment="1">
      <alignment horizontal="center" vertical="center"/>
    </xf>
    <xf numFmtId="4" fontId="42" fillId="0" borderId="43" xfId="35" applyNumberFormat="1" applyFont="1" applyFill="1" applyBorder="1" applyAlignment="1">
      <alignment horizontal="center" vertical="center" wrapText="1"/>
    </xf>
    <xf numFmtId="4" fontId="43" fillId="0" borderId="59" xfId="35" applyNumberFormat="1" applyFont="1" applyFill="1" applyBorder="1" applyAlignment="1">
      <alignment horizontal="center" vertical="center" wrapText="1"/>
    </xf>
    <xf numFmtId="0" fontId="41" fillId="0" borderId="60" xfId="34" applyFont="1" applyBorder="1" applyAlignment="1">
      <alignment horizontal="center" vertical="center" wrapText="1"/>
    </xf>
    <xf numFmtId="49" fontId="41" fillId="0" borderId="59" xfId="34" applyNumberFormat="1" applyFont="1" applyBorder="1" applyAlignment="1">
      <alignment horizontal="center" vertical="center"/>
    </xf>
    <xf numFmtId="0" fontId="41" fillId="0" borderId="59" xfId="34" applyFont="1" applyBorder="1" applyAlignment="1">
      <alignment horizontal="center" vertical="center"/>
    </xf>
    <xf numFmtId="0" fontId="23" fillId="36" borderId="109" xfId="35" applyFont="1" applyFill="1" applyBorder="1" applyAlignment="1">
      <alignment horizontal="center" vertical="center" wrapText="1"/>
    </xf>
    <xf numFmtId="4" fontId="47" fillId="28" borderId="61" xfId="30" applyNumberFormat="1" applyFont="1" applyFill="1" applyBorder="1" applyAlignment="1">
      <alignment horizontal="center" vertical="center" wrapText="1"/>
    </xf>
    <xf numFmtId="167" fontId="47" fillId="31" borderId="61" xfId="30" applyNumberFormat="1" applyFont="1" applyFill="1" applyBorder="1" applyAlignment="1">
      <alignment horizontal="center" vertical="center" wrapText="1"/>
    </xf>
    <xf numFmtId="4" fontId="24" fillId="34" borderId="46" xfId="51" applyNumberFormat="1" applyFont="1" applyFill="1" applyBorder="1" applyAlignment="1">
      <alignment horizontal="right" vertical="center" wrapText="1"/>
    </xf>
    <xf numFmtId="4" fontId="24" fillId="0" borderId="46" xfId="51" applyNumberFormat="1" applyFont="1" applyFill="1" applyBorder="1" applyAlignment="1">
      <alignment vertical="center" wrapText="1"/>
    </xf>
    <xf numFmtId="4" fontId="24" fillId="34" borderId="46" xfId="51" applyNumberFormat="1" applyFont="1" applyFill="1" applyBorder="1" applyAlignment="1">
      <alignment vertical="center" wrapText="1"/>
    </xf>
    <xf numFmtId="166" fontId="24" fillId="0" borderId="46" xfId="51" applyNumberFormat="1" applyFont="1" applyFill="1" applyBorder="1" applyAlignment="1">
      <alignment horizontal="right" vertical="center" wrapText="1"/>
    </xf>
    <xf numFmtId="0" fontId="24" fillId="32" borderId="46" xfId="51" applyFont="1" applyFill="1" applyBorder="1" applyAlignment="1">
      <alignment horizontal="left" vertical="center" wrapText="1"/>
    </xf>
    <xf numFmtId="4" fontId="39" fillId="0" borderId="0" xfId="33" applyNumberFormat="1" applyFill="1"/>
    <xf numFmtId="0" fontId="23" fillId="0" borderId="43" xfId="0" applyFont="1" applyBorder="1" applyAlignment="1">
      <alignment horizontal="center" vertical="center"/>
    </xf>
    <xf numFmtId="0" fontId="24" fillId="0" borderId="142" xfId="0" applyFont="1" applyFill="1" applyBorder="1" applyAlignment="1">
      <alignment horizontal="justify" vertical="center" wrapText="1"/>
    </xf>
    <xf numFmtId="4" fontId="24" fillId="17" borderId="143" xfId="0" applyNumberFormat="1" applyFont="1" applyFill="1" applyBorder="1" applyAlignment="1">
      <alignment horizontal="right" vertical="center" wrapText="1"/>
    </xf>
    <xf numFmtId="4" fontId="24" fillId="34" borderId="84" xfId="0" applyNumberFormat="1" applyFont="1" applyFill="1" applyBorder="1" applyAlignment="1">
      <alignment horizontal="right" vertical="center" wrapText="1"/>
    </xf>
    <xf numFmtId="4" fontId="24" fillId="0" borderId="84" xfId="0" applyNumberFormat="1" applyFont="1" applyBorder="1" applyAlignment="1">
      <alignment horizontal="right" vertical="center" wrapText="1"/>
    </xf>
    <xf numFmtId="4" fontId="24" fillId="0" borderId="85" xfId="0" applyNumberFormat="1" applyFont="1" applyBorder="1" applyAlignment="1">
      <alignment horizontal="right" vertical="center" wrapText="1"/>
    </xf>
    <xf numFmtId="4" fontId="24" fillId="36" borderId="110" xfId="30" applyNumberFormat="1" applyFont="1" applyFill="1" applyBorder="1" applyAlignment="1">
      <alignment vertical="center" wrapText="1"/>
    </xf>
    <xf numFmtId="4" fontId="24" fillId="36" borderId="112" xfId="30" applyNumberFormat="1" applyFont="1" applyFill="1" applyBorder="1" applyAlignment="1">
      <alignment vertical="center" wrapText="1"/>
    </xf>
    <xf numFmtId="4" fontId="24" fillId="36" borderId="113" xfId="30" applyNumberFormat="1" applyFont="1" applyFill="1" applyBorder="1" applyAlignment="1">
      <alignment vertical="center" wrapText="1"/>
    </xf>
    <xf numFmtId="0" fontId="39" fillId="0" borderId="0" xfId="30" applyFill="1"/>
    <xf numFmtId="4" fontId="48" fillId="0" borderId="0" xfId="30" applyNumberFormat="1" applyFont="1"/>
    <xf numFmtId="4" fontId="50" fillId="34" borderId="46" xfId="51" applyNumberFormat="1" applyFont="1" applyFill="1" applyBorder="1" applyAlignment="1">
      <alignment vertical="center" wrapText="1"/>
    </xf>
    <xf numFmtId="4" fontId="52" fillId="33" borderId="46" xfId="51" applyNumberFormat="1" applyFont="1" applyFill="1" applyBorder="1" applyAlignment="1">
      <alignment horizontal="right" vertical="center" wrapText="1"/>
    </xf>
    <xf numFmtId="4" fontId="24" fillId="17" borderId="46" xfId="51" applyNumberFormat="1" applyFont="1" applyFill="1" applyBorder="1" applyAlignment="1">
      <alignment vertical="center" wrapText="1"/>
    </xf>
    <xf numFmtId="4" fontId="52" fillId="34" borderId="46" xfId="51" applyNumberFormat="1" applyFont="1" applyFill="1" applyBorder="1" applyAlignment="1">
      <alignment vertical="center" wrapText="1"/>
    </xf>
    <xf numFmtId="4" fontId="29" fillId="0" borderId="46" xfId="51" applyNumberFormat="1" applyFont="1" applyFill="1" applyBorder="1" applyAlignment="1">
      <alignment vertical="center" wrapText="1"/>
    </xf>
    <xf numFmtId="4" fontId="52" fillId="17" borderId="46" xfId="51" applyNumberFormat="1" applyFont="1" applyFill="1" applyBorder="1" applyAlignment="1">
      <alignment vertical="center" wrapText="1"/>
    </xf>
    <xf numFmtId="0" fontId="52" fillId="0" borderId="46" xfId="51" applyFont="1" applyBorder="1" applyAlignment="1">
      <alignment vertical="center" wrapText="1"/>
    </xf>
    <xf numFmtId="4" fontId="52" fillId="0" borderId="46" xfId="0" applyNumberFormat="1" applyFont="1" applyFill="1" applyBorder="1" applyAlignment="1">
      <alignment vertical="center" wrapText="1"/>
    </xf>
    <xf numFmtId="0" fontId="52" fillId="0" borderId="46" xfId="51" applyFont="1" applyFill="1" applyBorder="1" applyAlignment="1">
      <alignment vertical="center" wrapText="1"/>
    </xf>
    <xf numFmtId="0" fontId="52" fillId="0" borderId="46" xfId="51" applyFont="1" applyFill="1" applyBorder="1" applyAlignment="1">
      <alignment horizontal="left" wrapText="1"/>
    </xf>
    <xf numFmtId="0" fontId="52" fillId="32" borderId="46" xfId="51" applyFont="1" applyFill="1" applyBorder="1" applyAlignment="1">
      <alignment vertical="center" wrapText="1"/>
    </xf>
    <xf numFmtId="0" fontId="23" fillId="0" borderId="132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4" fontId="24" fillId="25" borderId="144" xfId="0" applyNumberFormat="1" applyFont="1" applyFill="1" applyBorder="1" applyAlignment="1">
      <alignment vertical="center"/>
    </xf>
    <xf numFmtId="4" fontId="24" fillId="0" borderId="34" xfId="0" applyNumberFormat="1" applyFont="1" applyBorder="1" applyAlignment="1">
      <alignment vertical="center"/>
    </xf>
    <xf numFmtId="4" fontId="23" fillId="4" borderId="145" xfId="0" applyNumberFormat="1" applyFont="1" applyFill="1" applyBorder="1" applyAlignment="1">
      <alignment vertical="center"/>
    </xf>
    <xf numFmtId="0" fontId="0" fillId="0" borderId="0" xfId="3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3" fontId="20" fillId="0" borderId="0" xfId="30" applyNumberFormat="1" applyFont="1"/>
    <xf numFmtId="0" fontId="24" fillId="0" borderId="65" xfId="0" applyFont="1" applyFill="1" applyBorder="1" applyAlignment="1">
      <alignment horizontal="justify" vertical="center" wrapText="1"/>
    </xf>
    <xf numFmtId="4" fontId="24" fillId="17" borderId="147" xfId="0" applyNumberFormat="1" applyFont="1" applyFill="1" applyBorder="1" applyAlignment="1">
      <alignment horizontal="right" vertical="center" wrapText="1"/>
    </xf>
    <xf numFmtId="4" fontId="24" fillId="34" borderId="148" xfId="0" applyNumberFormat="1" applyFont="1" applyFill="1" applyBorder="1" applyAlignment="1">
      <alignment horizontal="right" vertical="center" wrapText="1"/>
    </xf>
    <xf numFmtId="4" fontId="24" fillId="0" borderId="148" xfId="0" applyNumberFormat="1" applyFont="1" applyBorder="1" applyAlignment="1">
      <alignment horizontal="right" vertical="center" wrapText="1"/>
    </xf>
    <xf numFmtId="4" fontId="24" fillId="0" borderId="149" xfId="0" applyNumberFormat="1" applyFont="1" applyBorder="1" applyAlignment="1">
      <alignment horizontal="right" vertical="center" wrapText="1"/>
    </xf>
    <xf numFmtId="3" fontId="54" fillId="0" borderId="0" xfId="30" applyNumberFormat="1" applyFont="1"/>
    <xf numFmtId="3" fontId="20" fillId="0" borderId="0" xfId="30" applyNumberFormat="1" applyFont="1" applyFill="1"/>
    <xf numFmtId="0" fontId="20" fillId="0" borderId="0" xfId="30" applyFont="1" applyFill="1"/>
    <xf numFmtId="166" fontId="39" fillId="0" borderId="0" xfId="30" applyNumberFormat="1"/>
    <xf numFmtId="168" fontId="39" fillId="0" borderId="0" xfId="30" applyNumberFormat="1" applyFill="1"/>
    <xf numFmtId="168" fontId="48" fillId="0" borderId="0" xfId="30" applyNumberFormat="1" applyFont="1" applyFill="1"/>
    <xf numFmtId="4" fontId="24" fillId="36" borderId="111" xfId="30" applyNumberFormat="1" applyFont="1" applyFill="1" applyBorder="1" applyAlignment="1">
      <alignment vertical="center" wrapText="1"/>
    </xf>
    <xf numFmtId="168" fontId="42" fillId="36" borderId="109" xfId="30" applyNumberFormat="1" applyFont="1" applyFill="1" applyBorder="1" applyAlignment="1">
      <alignment vertical="center" wrapText="1"/>
    </xf>
    <xf numFmtId="168" fontId="24" fillId="36" borderId="110" xfId="30" applyNumberFormat="1" applyFont="1" applyFill="1" applyBorder="1" applyAlignment="1">
      <alignment vertical="center" wrapText="1"/>
    </xf>
    <xf numFmtId="168" fontId="24" fillId="36" borderId="111" xfId="30" applyNumberFormat="1" applyFont="1" applyFill="1" applyBorder="1" applyAlignment="1">
      <alignment vertical="center" wrapText="1"/>
    </xf>
    <xf numFmtId="168" fontId="23" fillId="36" borderId="111" xfId="30" applyNumberFormat="1" applyFont="1" applyFill="1" applyBorder="1" applyAlignment="1">
      <alignment vertical="center" wrapText="1"/>
    </xf>
    <xf numFmtId="168" fontId="24" fillId="36" borderId="112" xfId="30" applyNumberFormat="1" applyFont="1" applyFill="1" applyBorder="1" applyAlignment="1">
      <alignment vertical="center" wrapText="1"/>
    </xf>
    <xf numFmtId="168" fontId="24" fillId="36" borderId="113" xfId="30" applyNumberFormat="1" applyFont="1" applyFill="1" applyBorder="1" applyAlignment="1">
      <alignment vertical="center" wrapText="1"/>
    </xf>
    <xf numFmtId="168" fontId="23" fillId="36" borderId="112" xfId="30" applyNumberFormat="1" applyFont="1" applyFill="1" applyBorder="1" applyAlignment="1">
      <alignment vertical="center" wrapText="1"/>
    </xf>
    <xf numFmtId="168" fontId="23" fillId="36" borderId="110" xfId="30" applyNumberFormat="1" applyFont="1" applyFill="1" applyBorder="1" applyAlignment="1">
      <alignment vertical="center" wrapText="1"/>
    </xf>
    <xf numFmtId="168" fontId="23" fillId="36" borderId="113" xfId="30" applyNumberFormat="1" applyFont="1" applyFill="1" applyBorder="1" applyAlignment="1">
      <alignment vertical="center" wrapText="1"/>
    </xf>
    <xf numFmtId="0" fontId="0" fillId="0" borderId="0" xfId="30" applyFont="1" applyFill="1" applyAlignment="1">
      <alignment vertical="center"/>
    </xf>
    <xf numFmtId="4" fontId="24" fillId="0" borderId="0" xfId="0" applyNumberFormat="1" applyFont="1" applyFill="1" applyAlignment="1">
      <alignment vertical="center" wrapText="1"/>
    </xf>
    <xf numFmtId="0" fontId="53" fillId="32" borderId="46" xfId="34" applyFont="1" applyFill="1" applyBorder="1" applyAlignment="1">
      <alignment vertical="center" wrapText="1"/>
    </xf>
    <xf numFmtId="4" fontId="0" fillId="0" borderId="0" xfId="30" applyNumberFormat="1" applyFont="1" applyAlignment="1">
      <alignment horizontal="right"/>
    </xf>
    <xf numFmtId="4" fontId="41" fillId="0" borderId="0" xfId="34" applyNumberFormat="1" applyFont="1" applyAlignment="1">
      <alignment horizontal="right"/>
    </xf>
    <xf numFmtId="4" fontId="42" fillId="34" borderId="109" xfId="30" applyNumberFormat="1" applyFont="1" applyFill="1" applyBorder="1" applyAlignment="1">
      <alignment vertical="center" wrapText="1"/>
    </xf>
    <xf numFmtId="4" fontId="23" fillId="34" borderId="110" xfId="30" applyNumberFormat="1" applyFont="1" applyFill="1" applyBorder="1" applyAlignment="1">
      <alignment vertical="center" wrapText="1"/>
    </xf>
    <xf numFmtId="4" fontId="23" fillId="34" borderId="111" xfId="30" applyNumberFormat="1" applyFont="1" applyFill="1" applyBorder="1" applyAlignment="1">
      <alignment vertical="center" wrapText="1"/>
    </xf>
    <xf numFmtId="4" fontId="23" fillId="34" borderId="112" xfId="30" applyNumberFormat="1" applyFont="1" applyFill="1" applyBorder="1" applyAlignment="1">
      <alignment vertical="center" wrapText="1"/>
    </xf>
    <xf numFmtId="4" fontId="23" fillId="34" borderId="116" xfId="30" applyNumberFormat="1" applyFont="1" applyFill="1" applyBorder="1" applyAlignment="1">
      <alignment vertical="center" wrapText="1"/>
    </xf>
    <xf numFmtId="4" fontId="23" fillId="34" borderId="113" xfId="30" applyNumberFormat="1" applyFont="1" applyFill="1" applyBorder="1" applyAlignment="1">
      <alignment vertical="center" wrapText="1"/>
    </xf>
    <xf numFmtId="4" fontId="23" fillId="34" borderId="114" xfId="30" applyNumberFormat="1" applyFont="1" applyFill="1" applyBorder="1" applyAlignment="1">
      <alignment vertical="center" wrapText="1"/>
    </xf>
    <xf numFmtId="4" fontId="47" fillId="31" borderId="61" xfId="30" applyNumberFormat="1" applyFont="1" applyFill="1" applyBorder="1" applyAlignment="1">
      <alignment horizontal="right" vertical="center" wrapText="1"/>
    </xf>
    <xf numFmtId="0" fontId="0" fillId="0" borderId="0" xfId="33" applyFont="1" applyFill="1"/>
    <xf numFmtId="4" fontId="23" fillId="25" borderId="124" xfId="0" applyNumberFormat="1" applyFont="1" applyFill="1" applyBorder="1" applyAlignment="1">
      <alignment vertical="center"/>
    </xf>
    <xf numFmtId="4" fontId="23" fillId="25" borderId="80" xfId="0" applyNumberFormat="1" applyFont="1" applyFill="1" applyBorder="1" applyAlignment="1">
      <alignment vertical="center"/>
    </xf>
    <xf numFmtId="4" fontId="23" fillId="24" borderId="91" xfId="0" applyNumberFormat="1" applyFont="1" applyFill="1" applyBorder="1" applyAlignment="1">
      <alignment vertical="center"/>
    </xf>
    <xf numFmtId="4" fontId="23" fillId="34" borderId="150" xfId="0" applyNumberFormat="1" applyFont="1" applyFill="1" applyBorder="1" applyAlignment="1">
      <alignment vertical="center"/>
    </xf>
    <xf numFmtId="4" fontId="23" fillId="34" borderId="151" xfId="0" applyNumberFormat="1" applyFont="1" applyFill="1" applyBorder="1" applyAlignment="1">
      <alignment vertical="center"/>
    </xf>
    <xf numFmtId="4" fontId="23" fillId="34" borderId="152" xfId="0" applyNumberFormat="1" applyFont="1" applyFill="1" applyBorder="1" applyAlignment="1">
      <alignment vertical="center"/>
    </xf>
    <xf numFmtId="4" fontId="23" fillId="24" borderId="89" xfId="0" applyNumberFormat="1" applyFont="1" applyFill="1" applyBorder="1" applyAlignment="1">
      <alignment vertical="center"/>
    </xf>
    <xf numFmtId="0" fontId="23" fillId="0" borderId="46" xfId="33" applyFont="1" applyBorder="1" applyAlignment="1">
      <alignment horizontal="center" vertical="center" wrapText="1"/>
    </xf>
    <xf numFmtId="49" fontId="23" fillId="0" borderId="46" xfId="33" applyNumberFormat="1" applyFont="1" applyBorder="1" applyAlignment="1">
      <alignment horizontal="center" vertical="center" wrapText="1"/>
    </xf>
    <xf numFmtId="0" fontId="23" fillId="24" borderId="46" xfId="33" applyFont="1" applyFill="1" applyBorder="1" applyAlignment="1">
      <alignment horizontal="center" vertical="center" wrapText="1"/>
    </xf>
    <xf numFmtId="49" fontId="23" fillId="24" borderId="46" xfId="33" applyNumberFormat="1" applyFont="1" applyFill="1" applyBorder="1" applyAlignment="1">
      <alignment horizontal="center" vertical="center" wrapText="1"/>
    </xf>
    <xf numFmtId="0" fontId="23" fillId="24" borderId="46" xfId="33" applyFont="1" applyFill="1" applyBorder="1" applyAlignment="1">
      <alignment horizontal="left" vertical="center" wrapText="1"/>
    </xf>
    <xf numFmtId="4" fontId="23" fillId="24" borderId="46" xfId="33" applyNumberFormat="1" applyFont="1" applyFill="1" applyBorder="1" applyAlignment="1">
      <alignment vertical="center" wrapText="1"/>
    </xf>
    <xf numFmtId="0" fontId="24" fillId="0" borderId="46" xfId="33" applyFont="1" applyBorder="1" applyAlignment="1">
      <alignment horizontal="center" vertical="center" wrapText="1"/>
    </xf>
    <xf numFmtId="49" fontId="23" fillId="39" borderId="46" xfId="33" applyNumberFormat="1" applyFont="1" applyFill="1" applyBorder="1" applyAlignment="1">
      <alignment horizontal="center" vertical="center" wrapText="1"/>
    </xf>
    <xf numFmtId="0" fontId="23" fillId="4" borderId="46" xfId="33" applyFont="1" applyFill="1" applyBorder="1" applyAlignment="1">
      <alignment horizontal="left" vertical="center" wrapText="1"/>
    </xf>
    <xf numFmtId="4" fontId="23" fillId="4" borderId="46" xfId="33" applyNumberFormat="1" applyFont="1" applyFill="1" applyBorder="1" applyAlignment="1">
      <alignment vertical="center" wrapText="1"/>
    </xf>
    <xf numFmtId="0" fontId="24" fillId="0" borderId="46" xfId="33" applyFont="1" applyBorder="1" applyAlignment="1">
      <alignment horizontal="left" vertical="center" wrapText="1"/>
    </xf>
    <xf numFmtId="4" fontId="24" fillId="17" borderId="46" xfId="33" applyNumberFormat="1" applyFont="1" applyFill="1" applyBorder="1" applyAlignment="1">
      <alignment vertical="center" wrapText="1"/>
    </xf>
    <xf numFmtId="4" fontId="24" fillId="17" borderId="46" xfId="34" applyNumberFormat="1" applyFont="1" applyFill="1" applyBorder="1" applyAlignment="1">
      <alignment vertical="center" wrapText="1"/>
    </xf>
    <xf numFmtId="4" fontId="23" fillId="4" borderId="46" xfId="34" applyNumberFormat="1" applyFont="1" applyFill="1" applyBorder="1" applyAlignment="1">
      <alignment vertical="center" wrapText="1"/>
    </xf>
    <xf numFmtId="0" fontId="23" fillId="4" borderId="46" xfId="33" applyFont="1" applyFill="1" applyBorder="1" applyAlignment="1">
      <alignment vertical="center" wrapText="1"/>
    </xf>
    <xf numFmtId="49" fontId="23" fillId="39" borderId="46" xfId="34" applyNumberFormat="1" applyFont="1" applyFill="1" applyBorder="1" applyAlignment="1">
      <alignment horizontal="center" vertical="center" wrapText="1"/>
    </xf>
    <xf numFmtId="0" fontId="23" fillId="4" borderId="46" xfId="34" applyFont="1" applyFill="1" applyBorder="1" applyAlignment="1">
      <alignment horizontal="left" vertical="center" wrapText="1"/>
    </xf>
    <xf numFmtId="0" fontId="28" fillId="0" borderId="46" xfId="36" applyFont="1" applyBorder="1" applyAlignment="1">
      <alignment horizontal="left" vertical="center" wrapText="1"/>
    </xf>
    <xf numFmtId="4" fontId="29" fillId="17" borderId="46" xfId="33" applyNumberFormat="1" applyFont="1" applyFill="1" applyBorder="1" applyAlignment="1">
      <alignment horizontal="right" vertical="center" wrapText="1"/>
    </xf>
    <xf numFmtId="4" fontId="29" fillId="0" borderId="46" xfId="33" applyNumberFormat="1" applyFont="1" applyFill="1" applyBorder="1" applyAlignment="1">
      <alignment horizontal="right" vertical="center" wrapText="1"/>
    </xf>
    <xf numFmtId="0" fontId="28" fillId="0" borderId="46" xfId="36" applyFont="1" applyFill="1" applyBorder="1" applyAlignment="1">
      <alignment horizontal="left" vertical="center" wrapText="1"/>
    </xf>
    <xf numFmtId="49" fontId="23" fillId="39" borderId="46" xfId="34" applyNumberFormat="1" applyFont="1" applyFill="1" applyBorder="1" applyAlignment="1">
      <alignment vertical="center" wrapText="1"/>
    </xf>
    <xf numFmtId="4" fontId="50" fillId="0" borderId="46" xfId="0" applyNumberFormat="1" applyFont="1" applyFill="1" applyBorder="1" applyAlignment="1">
      <alignment wrapText="1"/>
    </xf>
    <xf numFmtId="4" fontId="29" fillId="17" borderId="46" xfId="34" applyNumberFormat="1" applyFont="1" applyFill="1" applyBorder="1" applyAlignment="1">
      <alignment vertical="center" wrapText="1"/>
    </xf>
    <xf numFmtId="4" fontId="29" fillId="34" borderId="46" xfId="34" applyNumberFormat="1" applyFont="1" applyFill="1" applyBorder="1" applyAlignment="1">
      <alignment vertical="center" wrapText="1"/>
    </xf>
    <xf numFmtId="4" fontId="29" fillId="0" borderId="46" xfId="34" applyNumberFormat="1" applyFont="1" applyFill="1" applyBorder="1" applyAlignment="1">
      <alignment vertical="center" wrapText="1"/>
    </xf>
    <xf numFmtId="4" fontId="52" fillId="0" borderId="46" xfId="51" applyNumberFormat="1" applyFont="1" applyFill="1" applyBorder="1" applyAlignment="1">
      <alignment vertical="center" wrapText="1"/>
    </xf>
    <xf numFmtId="4" fontId="52" fillId="0" borderId="46" xfId="0" applyNumberFormat="1" applyFont="1" applyFill="1" applyBorder="1" applyAlignment="1">
      <alignment wrapText="1"/>
    </xf>
    <xf numFmtId="4" fontId="52" fillId="37" borderId="46" xfId="51" applyNumberFormat="1" applyFont="1" applyFill="1" applyBorder="1" applyAlignment="1">
      <alignment vertical="center" wrapText="1"/>
    </xf>
    <xf numFmtId="4" fontId="52" fillId="0" borderId="46" xfId="34" applyNumberFormat="1" applyFont="1" applyFill="1" applyBorder="1" applyAlignment="1">
      <alignment vertical="center" wrapText="1"/>
    </xf>
    <xf numFmtId="0" fontId="29" fillId="0" borderId="46" xfId="34" applyFont="1" applyBorder="1" applyAlignment="1">
      <alignment horizontal="left" vertical="center" wrapText="1"/>
    </xf>
    <xf numFmtId="0" fontId="29" fillId="0" borderId="46" xfId="34" applyFont="1" applyFill="1" applyBorder="1" applyAlignment="1">
      <alignment vertical="center" wrapText="1"/>
    </xf>
    <xf numFmtId="4" fontId="29" fillId="17" borderId="46" xfId="33" applyNumberFormat="1" applyFont="1" applyFill="1" applyBorder="1" applyAlignment="1">
      <alignment vertical="center" wrapText="1"/>
    </xf>
    <xf numFmtId="4" fontId="29" fillId="34" borderId="46" xfId="33" applyNumberFormat="1" applyFont="1" applyFill="1" applyBorder="1" applyAlignment="1">
      <alignment vertical="center" wrapText="1"/>
    </xf>
    <xf numFmtId="4" fontId="29" fillId="0" borderId="46" xfId="33" applyNumberFormat="1" applyFont="1" applyFill="1" applyBorder="1" applyAlignment="1">
      <alignment vertical="center" wrapText="1"/>
    </xf>
    <xf numFmtId="0" fontId="29" fillId="0" borderId="46" xfId="34" applyFont="1" applyBorder="1" applyAlignment="1">
      <alignment vertical="center" wrapText="1"/>
    </xf>
    <xf numFmtId="4" fontId="52" fillId="0" borderId="46" xfId="34" applyNumberFormat="1" applyFont="1" applyFill="1" applyBorder="1" applyAlignment="1">
      <alignment horizontal="right" vertical="center" wrapText="1"/>
    </xf>
    <xf numFmtId="4" fontId="29" fillId="0" borderId="46" xfId="34" applyNumberFormat="1" applyFont="1" applyFill="1" applyBorder="1" applyAlignment="1">
      <alignment horizontal="right" vertical="center" wrapText="1"/>
    </xf>
    <xf numFmtId="4" fontId="23" fillId="4" borderId="46" xfId="34" applyNumberFormat="1" applyFont="1" applyFill="1" applyBorder="1" applyAlignment="1">
      <alignment horizontal="right" vertical="center" wrapText="1"/>
    </xf>
    <xf numFmtId="0" fontId="52" fillId="0" borderId="46" xfId="34" applyFont="1" applyBorder="1" applyAlignment="1">
      <alignment horizontal="left" vertical="center" wrapText="1"/>
    </xf>
    <xf numFmtId="4" fontId="52" fillId="17" borderId="46" xfId="33" applyNumberFormat="1" applyFont="1" applyFill="1" applyBorder="1" applyAlignment="1">
      <alignment vertical="center" wrapText="1"/>
    </xf>
    <xf numFmtId="4" fontId="52" fillId="0" borderId="46" xfId="33" applyNumberFormat="1" applyFont="1" applyFill="1" applyBorder="1" applyAlignment="1">
      <alignment vertical="center" wrapText="1"/>
    </xf>
    <xf numFmtId="0" fontId="53" fillId="0" borderId="46" xfId="34" applyFont="1" applyBorder="1" applyAlignment="1">
      <alignment horizontal="left" vertical="center" wrapText="1"/>
    </xf>
    <xf numFmtId="4" fontId="53" fillId="17" borderId="46" xfId="33" applyNumberFormat="1" applyFont="1" applyFill="1" applyBorder="1" applyAlignment="1">
      <alignment vertical="center" wrapText="1"/>
    </xf>
    <xf numFmtId="4" fontId="53" fillId="34" borderId="46" xfId="33" applyNumberFormat="1" applyFont="1" applyFill="1" applyBorder="1" applyAlignment="1">
      <alignment vertical="center" wrapText="1"/>
    </xf>
    <xf numFmtId="4" fontId="53" fillId="0" borderId="46" xfId="33" applyNumberFormat="1" applyFont="1" applyFill="1" applyBorder="1" applyAlignment="1">
      <alignment vertical="center" wrapText="1"/>
    </xf>
    <xf numFmtId="4" fontId="29" fillId="17" borderId="46" xfId="0" applyNumberFormat="1" applyFont="1" applyFill="1" applyBorder="1" applyAlignment="1">
      <alignment vertical="center" wrapText="1"/>
    </xf>
    <xf numFmtId="4" fontId="29" fillId="0" borderId="46" xfId="0" applyNumberFormat="1" applyFont="1" applyFill="1" applyBorder="1" applyAlignment="1">
      <alignment vertical="center" wrapText="1"/>
    </xf>
    <xf numFmtId="0" fontId="29" fillId="0" borderId="46" xfId="34" applyFont="1" applyFill="1" applyBorder="1" applyAlignment="1">
      <alignment horizontal="left" vertical="center" wrapText="1"/>
    </xf>
    <xf numFmtId="4" fontId="24" fillId="25" borderId="46" xfId="34" applyNumberFormat="1" applyFont="1" applyFill="1" applyBorder="1" applyAlignment="1">
      <alignment vertical="center" wrapText="1"/>
    </xf>
    <xf numFmtId="0" fontId="23" fillId="4" borderId="46" xfId="34" applyFont="1" applyFill="1" applyBorder="1" applyAlignment="1">
      <alignment vertical="center" wrapText="1"/>
    </xf>
    <xf numFmtId="4" fontId="52" fillId="37" borderId="46" xfId="33" applyNumberFormat="1" applyFont="1" applyFill="1" applyBorder="1" applyAlignment="1">
      <alignment vertical="center" wrapText="1"/>
    </xf>
    <xf numFmtId="166" fontId="52" fillId="17" borderId="46" xfId="33" applyNumberFormat="1" applyFont="1" applyFill="1" applyBorder="1" applyAlignment="1">
      <alignment vertical="center" wrapText="1"/>
    </xf>
    <xf numFmtId="166" fontId="52" fillId="34" borderId="46" xfId="33" applyNumberFormat="1" applyFont="1" applyFill="1" applyBorder="1" applyAlignment="1">
      <alignment vertical="center" wrapText="1"/>
    </xf>
    <xf numFmtId="166" fontId="52" fillId="0" borderId="46" xfId="33" applyNumberFormat="1" applyFont="1" applyFill="1" applyBorder="1" applyAlignment="1">
      <alignment vertical="center" wrapText="1"/>
    </xf>
    <xf numFmtId="4" fontId="23" fillId="4" borderId="46" xfId="34" applyNumberFormat="1" applyFont="1" applyFill="1" applyBorder="1" applyAlignment="1">
      <alignment horizontal="center" vertical="center" wrapText="1"/>
    </xf>
    <xf numFmtId="4" fontId="23" fillId="33" borderId="46" xfId="34" applyNumberFormat="1" applyFont="1" applyFill="1" applyBorder="1" applyAlignment="1">
      <alignment vertical="center" wrapText="1"/>
    </xf>
    <xf numFmtId="4" fontId="23" fillId="34" borderId="46" xfId="34" applyNumberFormat="1" applyFont="1" applyFill="1" applyBorder="1" applyAlignment="1">
      <alignment vertical="center" wrapText="1"/>
    </xf>
    <xf numFmtId="4" fontId="23" fillId="0" borderId="46" xfId="34" applyNumberFormat="1" applyFont="1" applyFill="1" applyBorder="1" applyAlignment="1">
      <alignment vertical="center" wrapText="1"/>
    </xf>
    <xf numFmtId="4" fontId="52" fillId="33" borderId="46" xfId="51" applyNumberFormat="1" applyFont="1" applyFill="1" applyBorder="1" applyAlignment="1">
      <alignment vertical="center" wrapText="1"/>
    </xf>
    <xf numFmtId="4" fontId="52" fillId="33" borderId="46" xfId="33" applyNumberFormat="1" applyFont="1" applyFill="1" applyBorder="1" applyAlignment="1">
      <alignment vertical="center" wrapText="1"/>
    </xf>
    <xf numFmtId="4" fontId="50" fillId="33" borderId="46" xfId="33" applyNumberFormat="1" applyFont="1" applyFill="1" applyBorder="1" applyAlignment="1">
      <alignment vertical="center" wrapText="1"/>
    </xf>
    <xf numFmtId="4" fontId="50" fillId="0" borderId="46" xfId="33" applyNumberFormat="1" applyFont="1" applyFill="1" applyBorder="1" applyAlignment="1">
      <alignment vertical="center" wrapText="1"/>
    </xf>
    <xf numFmtId="4" fontId="24" fillId="33" borderId="46" xfId="33" applyNumberFormat="1" applyFont="1" applyFill="1" applyBorder="1" applyAlignment="1">
      <alignment vertical="center" wrapText="1"/>
    </xf>
    <xf numFmtId="4" fontId="23" fillId="39" borderId="46" xfId="34" applyNumberFormat="1" applyFont="1" applyFill="1" applyBorder="1" applyAlignment="1">
      <alignment horizontal="center" vertical="center" wrapText="1"/>
    </xf>
    <xf numFmtId="4" fontId="23" fillId="4" borderId="46" xfId="34" applyNumberFormat="1" applyFont="1" applyFill="1" applyBorder="1" applyAlignment="1">
      <alignment horizontal="left" vertical="center" wrapText="1"/>
    </xf>
    <xf numFmtId="4" fontId="23" fillId="4" borderId="46" xfId="34" applyNumberFormat="1" applyFont="1" applyFill="1" applyBorder="1" applyAlignment="1">
      <alignment vertical="top" wrapText="1"/>
    </xf>
    <xf numFmtId="0" fontId="20" fillId="15" borderId="46" xfId="33" applyFont="1" applyFill="1" applyBorder="1" applyAlignment="1">
      <alignment horizontal="left"/>
    </xf>
    <xf numFmtId="49" fontId="22" fillId="15" borderId="46" xfId="33" applyNumberFormat="1" applyFont="1" applyFill="1" applyBorder="1" applyAlignment="1">
      <alignment horizontal="center"/>
    </xf>
    <xf numFmtId="4" fontId="23" fillId="15" borderId="46" xfId="33" applyNumberFormat="1" applyFont="1" applyFill="1" applyBorder="1" applyAlignment="1">
      <alignment vertical="center" wrapText="1"/>
    </xf>
    <xf numFmtId="0" fontId="22" fillId="15" borderId="46" xfId="33" applyFont="1" applyFill="1" applyBorder="1" applyAlignment="1"/>
    <xf numFmtId="0" fontId="24" fillId="0" borderId="46" xfId="34" applyFont="1" applyFill="1" applyBorder="1" applyAlignment="1">
      <alignment wrapText="1"/>
    </xf>
    <xf numFmtId="0" fontId="23" fillId="4" borderId="46" xfId="34" applyFont="1" applyFill="1" applyBorder="1" applyAlignment="1">
      <alignment horizontal="left" wrapText="1"/>
    </xf>
    <xf numFmtId="0" fontId="24" fillId="0" borderId="46" xfId="34" applyFont="1" applyBorder="1" applyAlignment="1">
      <alignment wrapText="1"/>
    </xf>
    <xf numFmtId="0" fontId="23" fillId="24" borderId="46" xfId="33" applyFont="1" applyFill="1" applyBorder="1" applyAlignment="1">
      <alignment horizontal="center" wrapText="1"/>
    </xf>
    <xf numFmtId="49" fontId="23" fillId="24" borderId="46" xfId="33" applyNumberFormat="1" applyFont="1" applyFill="1" applyBorder="1" applyAlignment="1">
      <alignment horizontal="center" wrapText="1"/>
    </xf>
    <xf numFmtId="0" fontId="23" fillId="24" borderId="46" xfId="33" applyFont="1" applyFill="1" applyBorder="1" applyAlignment="1">
      <alignment horizontal="left" wrapText="1"/>
    </xf>
    <xf numFmtId="0" fontId="23" fillId="4" borderId="46" xfId="33" applyFont="1" applyFill="1" applyBorder="1" applyAlignment="1">
      <alignment horizontal="left" wrapText="1"/>
    </xf>
    <xf numFmtId="49" fontId="23" fillId="39" borderId="46" xfId="33" applyNumberFormat="1" applyFont="1" applyFill="1" applyBorder="1" applyAlignment="1">
      <alignment horizontal="center" wrapText="1"/>
    </xf>
    <xf numFmtId="0" fontId="23" fillId="4" borderId="46" xfId="34" applyFont="1" applyFill="1" applyBorder="1" applyAlignment="1">
      <alignment wrapText="1"/>
    </xf>
    <xf numFmtId="166" fontId="52" fillId="34" borderId="46" xfId="51" applyNumberFormat="1" applyFont="1" applyFill="1" applyBorder="1" applyAlignment="1">
      <alignment horizontal="right" vertical="center" wrapText="1"/>
    </xf>
    <xf numFmtId="166" fontId="52" fillId="0" borderId="46" xfId="51" applyNumberFormat="1" applyFont="1" applyFill="1" applyBorder="1" applyAlignment="1">
      <alignment horizontal="right" vertical="center" wrapText="1"/>
    </xf>
    <xf numFmtId="166" fontId="52" fillId="0" borderId="46" xfId="0" applyNumberFormat="1" applyFont="1" applyFill="1" applyBorder="1" applyAlignment="1">
      <alignment vertical="center" wrapText="1"/>
    </xf>
    <xf numFmtId="0" fontId="52" fillId="32" borderId="46" xfId="51" applyFont="1" applyFill="1" applyBorder="1" applyAlignment="1">
      <alignment wrapText="1"/>
    </xf>
    <xf numFmtId="4" fontId="52" fillId="32" borderId="46" xfId="51" applyNumberFormat="1" applyFont="1" applyFill="1" applyBorder="1" applyAlignment="1">
      <alignment horizontal="right" wrapText="1"/>
    </xf>
    <xf numFmtId="0" fontId="24" fillId="0" borderId="46" xfId="34" applyFont="1" applyBorder="1" applyAlignment="1">
      <alignment horizontal="left" wrapText="1"/>
    </xf>
    <xf numFmtId="0" fontId="23" fillId="28" borderId="46" xfId="33" applyFont="1" applyFill="1" applyBorder="1" applyAlignment="1">
      <alignment horizontal="left" wrapText="1"/>
    </xf>
    <xf numFmtId="0" fontId="23" fillId="28" borderId="46" xfId="33" applyFont="1" applyFill="1" applyBorder="1" applyAlignment="1">
      <alignment horizontal="left" vertical="center" wrapText="1"/>
    </xf>
    <xf numFmtId="49" fontId="23" fillId="27" borderId="46" xfId="33" applyNumberFormat="1" applyFont="1" applyFill="1" applyBorder="1" applyAlignment="1">
      <alignment horizontal="center" vertical="center" wrapText="1"/>
    </xf>
    <xf numFmtId="0" fontId="23" fillId="0" borderId="46" xfId="34" applyFont="1" applyFill="1" applyBorder="1" applyAlignment="1">
      <alignment wrapText="1"/>
    </xf>
    <xf numFmtId="49" fontId="23" fillId="39" borderId="46" xfId="34" applyNumberFormat="1" applyFont="1" applyFill="1" applyBorder="1" applyAlignment="1">
      <alignment horizontal="center" wrapText="1"/>
    </xf>
    <xf numFmtId="4" fontId="50" fillId="33" borderId="46" xfId="51" applyNumberFormat="1" applyFont="1" applyFill="1" applyBorder="1" applyAlignment="1">
      <alignment horizontal="right" vertical="center" wrapText="1"/>
    </xf>
    <xf numFmtId="0" fontId="23" fillId="24" borderId="46" xfId="33" applyFont="1" applyFill="1" applyBorder="1" applyAlignment="1">
      <alignment horizontal="center" vertical="top" wrapText="1"/>
    </xf>
    <xf numFmtId="49" fontId="23" fillId="24" borderId="46" xfId="33" applyNumberFormat="1" applyFont="1" applyFill="1" applyBorder="1" applyAlignment="1">
      <alignment horizontal="center" vertical="top" wrapText="1"/>
    </xf>
    <xf numFmtId="0" fontId="23" fillId="24" borderId="46" xfId="33" applyFont="1" applyFill="1" applyBorder="1" applyAlignment="1">
      <alignment vertical="top" wrapText="1"/>
    </xf>
    <xf numFmtId="49" fontId="23" fillId="39" borderId="46" xfId="33" applyNumberFormat="1" applyFont="1" applyFill="1" applyBorder="1" applyAlignment="1">
      <alignment horizontal="center" vertical="top" wrapText="1"/>
    </xf>
    <xf numFmtId="49" fontId="23" fillId="39" borderId="46" xfId="34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center" wrapText="1"/>
    </xf>
    <xf numFmtId="4" fontId="0" fillId="0" borderId="0" xfId="0" applyNumberFormat="1" applyFont="1" applyFill="1" applyAlignment="1">
      <alignment vertical="center" wrapText="1"/>
    </xf>
    <xf numFmtId="4" fontId="23" fillId="4" borderId="124" xfId="0" applyNumberFormat="1" applyFont="1" applyFill="1" applyBorder="1" applyAlignment="1">
      <alignment vertical="center"/>
    </xf>
    <xf numFmtId="4" fontId="23" fillId="4" borderId="153" xfId="0" applyNumberFormat="1" applyFont="1" applyFill="1" applyBorder="1" applyAlignment="1">
      <alignment vertical="center"/>
    </xf>
    <xf numFmtId="0" fontId="23" fillId="4" borderId="154" xfId="0" applyFont="1" applyFill="1" applyBorder="1" applyAlignment="1">
      <alignment vertical="center"/>
    </xf>
    <xf numFmtId="0" fontId="23" fillId="4" borderId="154" xfId="0" applyFont="1" applyFill="1" applyBorder="1" applyAlignment="1">
      <alignment horizontal="center" vertical="center"/>
    </xf>
    <xf numFmtId="0" fontId="23" fillId="4" borderId="155" xfId="0" applyFont="1" applyFill="1" applyBorder="1" applyAlignment="1">
      <alignment horizontal="center" vertical="center"/>
    </xf>
    <xf numFmtId="4" fontId="23" fillId="4" borderId="156" xfId="0" applyNumberFormat="1" applyFont="1" applyFill="1" applyBorder="1" applyAlignment="1">
      <alignment vertical="center"/>
    </xf>
    <xf numFmtId="0" fontId="24" fillId="0" borderId="157" xfId="0" applyFont="1" applyBorder="1" applyAlignment="1">
      <alignment horizontal="center" vertical="center"/>
    </xf>
    <xf numFmtId="0" fontId="23" fillId="0" borderId="158" xfId="0" applyFont="1" applyBorder="1" applyAlignment="1">
      <alignment horizontal="center" vertical="center"/>
    </xf>
    <xf numFmtId="0" fontId="24" fillId="0" borderId="159" xfId="0" applyFont="1" applyBorder="1" applyAlignment="1">
      <alignment vertical="center"/>
    </xf>
    <xf numFmtId="4" fontId="24" fillId="25" borderId="160" xfId="0" applyNumberFormat="1" applyFont="1" applyFill="1" applyBorder="1" applyAlignment="1">
      <alignment vertical="center"/>
    </xf>
    <xf numFmtId="4" fontId="23" fillId="4" borderId="161" xfId="0" applyNumberFormat="1" applyFont="1" applyFill="1" applyBorder="1" applyAlignment="1">
      <alignment vertical="center"/>
    </xf>
    <xf numFmtId="4" fontId="23" fillId="4" borderId="48" xfId="0" applyNumberFormat="1" applyFont="1" applyFill="1" applyBorder="1" applyAlignment="1">
      <alignment vertical="center"/>
    </xf>
    <xf numFmtId="4" fontId="23" fillId="15" borderId="146" xfId="0" applyNumberFormat="1" applyFont="1" applyFill="1" applyBorder="1" applyAlignment="1">
      <alignment vertical="center"/>
    </xf>
    <xf numFmtId="4" fontId="23" fillId="4" borderId="162" xfId="0" applyNumberFormat="1" applyFont="1" applyFill="1" applyBorder="1" applyAlignment="1">
      <alignment vertical="center"/>
    </xf>
    <xf numFmtId="4" fontId="23" fillId="4" borderId="163" xfId="0" applyNumberFormat="1" applyFont="1" applyFill="1" applyBorder="1" applyAlignment="1">
      <alignment vertical="center"/>
    </xf>
    <xf numFmtId="4" fontId="23" fillId="4" borderId="164" xfId="0" applyNumberFormat="1" applyFont="1" applyFill="1" applyBorder="1" applyAlignment="1">
      <alignment vertical="center"/>
    </xf>
    <xf numFmtId="4" fontId="24" fillId="34" borderId="97" xfId="0" applyNumberFormat="1" applyFont="1" applyFill="1" applyBorder="1" applyAlignment="1">
      <alignment vertical="center"/>
    </xf>
    <xf numFmtId="4" fontId="23" fillId="4" borderId="97" xfId="0" applyNumberFormat="1" applyFont="1" applyFill="1" applyBorder="1" applyAlignment="1">
      <alignment vertical="center"/>
    </xf>
    <xf numFmtId="4" fontId="24" fillId="34" borderId="121" xfId="0" applyNumberFormat="1" applyFont="1" applyFill="1" applyBorder="1" applyAlignment="1">
      <alignment vertical="center"/>
    </xf>
    <xf numFmtId="4" fontId="23" fillId="4" borderId="116" xfId="0" applyNumberFormat="1" applyFont="1" applyFill="1" applyBorder="1" applyAlignment="1">
      <alignment vertical="center"/>
    </xf>
    <xf numFmtId="4" fontId="24" fillId="34" borderId="71" xfId="0" applyNumberFormat="1" applyFont="1" applyFill="1" applyBorder="1" applyAlignment="1">
      <alignment vertical="center"/>
    </xf>
    <xf numFmtId="4" fontId="24" fillId="0" borderId="56" xfId="0" applyNumberFormat="1" applyFont="1" applyBorder="1" applyAlignment="1">
      <alignment vertical="center"/>
    </xf>
    <xf numFmtId="4" fontId="24" fillId="34" borderId="165" xfId="0" applyNumberFormat="1" applyFont="1" applyFill="1" applyBorder="1" applyAlignment="1">
      <alignment vertical="center" wrapText="1"/>
    </xf>
    <xf numFmtId="4" fontId="24" fillId="0" borderId="130" xfId="0" applyNumberFormat="1" applyFont="1" applyBorder="1" applyAlignment="1">
      <alignment vertical="center" wrapText="1"/>
    </xf>
    <xf numFmtId="4" fontId="24" fillId="0" borderId="131" xfId="0" applyNumberFormat="1" applyFont="1" applyBorder="1" applyAlignment="1">
      <alignment vertical="center" wrapText="1"/>
    </xf>
    <xf numFmtId="4" fontId="24" fillId="34" borderId="97" xfId="0" applyNumberFormat="1" applyFont="1" applyFill="1" applyBorder="1" applyAlignment="1">
      <alignment horizontal="right" vertical="center"/>
    </xf>
    <xf numFmtId="0" fontId="24" fillId="0" borderId="46" xfId="33" applyFont="1" applyFill="1" applyBorder="1" applyAlignment="1">
      <alignment horizontal="center" vertical="center" wrapText="1"/>
    </xf>
    <xf numFmtId="4" fontId="23" fillId="0" borderId="0" xfId="0" applyNumberFormat="1" applyFont="1"/>
    <xf numFmtId="4" fontId="24" fillId="0" borderId="0" xfId="0" applyNumberFormat="1" applyFont="1" applyFill="1"/>
    <xf numFmtId="4" fontId="23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 wrapText="1"/>
    </xf>
    <xf numFmtId="4" fontId="23" fillId="0" borderId="0" xfId="0" applyNumberFormat="1" applyFont="1" applyFill="1"/>
    <xf numFmtId="4" fontId="0" fillId="0" borderId="0" xfId="0" applyNumberFormat="1" applyFont="1"/>
    <xf numFmtId="4" fontId="0" fillId="0" borderId="0" xfId="0" applyNumberFormat="1" applyFont="1" applyAlignment="1"/>
    <xf numFmtId="10" fontId="23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43" xfId="0" applyFont="1" applyFill="1" applyBorder="1" applyAlignment="1">
      <alignment horizontal="center" vertical="center"/>
    </xf>
    <xf numFmtId="4" fontId="23" fillId="0" borderId="127" xfId="0" applyNumberFormat="1" applyFont="1" applyFill="1" applyBorder="1" applyAlignment="1">
      <alignment horizontal="center" vertical="center"/>
    </xf>
    <xf numFmtId="0" fontId="23" fillId="0" borderId="128" xfId="0" applyFont="1" applyFill="1" applyBorder="1" applyAlignment="1">
      <alignment horizontal="center" vertical="center"/>
    </xf>
    <xf numFmtId="0" fontId="23" fillId="0" borderId="129" xfId="0" applyFont="1" applyFill="1" applyBorder="1" applyAlignment="1">
      <alignment horizontal="center" vertical="center"/>
    </xf>
    <xf numFmtId="4" fontId="24" fillId="37" borderId="46" xfId="33" applyNumberFormat="1" applyFont="1" applyFill="1" applyBorder="1" applyAlignment="1">
      <alignment vertical="center" wrapText="1"/>
    </xf>
    <xf numFmtId="4" fontId="23" fillId="34" borderId="46" xfId="0" applyNumberFormat="1" applyFont="1" applyFill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 wrapText="1"/>
    </xf>
    <xf numFmtId="0" fontId="23" fillId="0" borderId="166" xfId="0" applyFont="1" applyBorder="1" applyAlignment="1">
      <alignment horizontal="justify" vertical="center" wrapText="1"/>
    </xf>
    <xf numFmtId="4" fontId="23" fillId="17" borderId="166" xfId="0" applyNumberFormat="1" applyFont="1" applyFill="1" applyBorder="1" applyAlignment="1">
      <alignment horizontal="right" vertical="center" wrapText="1"/>
    </xf>
    <xf numFmtId="4" fontId="23" fillId="19" borderId="22" xfId="0" applyNumberFormat="1" applyFont="1" applyFill="1" applyBorder="1" applyAlignment="1">
      <alignment horizontal="right" vertical="center" wrapText="1"/>
    </xf>
    <xf numFmtId="0" fontId="23" fillId="19" borderId="43" xfId="0" applyFont="1" applyFill="1" applyBorder="1" applyAlignment="1">
      <alignment horizontal="center" vertical="center" wrapText="1"/>
    </xf>
    <xf numFmtId="4" fontId="23" fillId="41" borderId="64" xfId="0" applyNumberFormat="1" applyFont="1" applyFill="1" applyBorder="1" applyAlignment="1">
      <alignment horizontal="right" vertical="center" wrapText="1"/>
    </xf>
    <xf numFmtId="4" fontId="23" fillId="0" borderId="64" xfId="0" applyNumberFormat="1" applyFont="1" applyFill="1" applyBorder="1" applyAlignment="1">
      <alignment horizontal="right" vertical="center" wrapText="1"/>
    </xf>
    <xf numFmtId="4" fontId="23" fillId="0" borderId="168" xfId="0" applyNumberFormat="1" applyFont="1" applyFill="1" applyBorder="1" applyAlignment="1">
      <alignment horizontal="right" vertical="center" wrapText="1"/>
    </xf>
    <xf numFmtId="4" fontId="23" fillId="17" borderId="165" xfId="0" applyNumberFormat="1" applyFont="1" applyFill="1" applyBorder="1" applyAlignment="1">
      <alignment horizontal="right" vertical="center" wrapText="1"/>
    </xf>
    <xf numFmtId="4" fontId="23" fillId="34" borderId="130" xfId="0" applyNumberFormat="1" applyFont="1" applyFill="1" applyBorder="1" applyAlignment="1">
      <alignment horizontal="right" vertical="center" wrapText="1"/>
    </xf>
    <xf numFmtId="4" fontId="23" fillId="0" borderId="130" xfId="0" applyNumberFormat="1" applyFont="1" applyBorder="1" applyAlignment="1">
      <alignment horizontal="right" vertical="center" wrapText="1"/>
    </xf>
    <xf numFmtId="4" fontId="23" fillId="0" borderId="131" xfId="0" applyNumberFormat="1" applyFont="1" applyBorder="1" applyAlignment="1">
      <alignment horizontal="right" vertical="center" wrapText="1"/>
    </xf>
    <xf numFmtId="4" fontId="20" fillId="26" borderId="43" xfId="0" applyNumberFormat="1" applyFont="1" applyFill="1" applyBorder="1" applyAlignment="1">
      <alignment vertical="center"/>
    </xf>
    <xf numFmtId="4" fontId="22" fillId="8" borderId="60" xfId="0" applyNumberFormat="1" applyFont="1" applyFill="1" applyBorder="1" applyAlignment="1">
      <alignment vertical="center"/>
    </xf>
    <xf numFmtId="3" fontId="22" fillId="8" borderId="169" xfId="0" applyNumberFormat="1" applyFont="1" applyFill="1" applyBorder="1" applyAlignment="1">
      <alignment vertical="center"/>
    </xf>
    <xf numFmtId="3" fontId="22" fillId="8" borderId="44" xfId="0" applyNumberFormat="1" applyFont="1" applyFill="1" applyBorder="1" applyAlignment="1">
      <alignment vertical="center"/>
    </xf>
    <xf numFmtId="3" fontId="22" fillId="8" borderId="45" xfId="0" applyNumberFormat="1" applyFont="1" applyFill="1" applyBorder="1" applyAlignment="1">
      <alignment vertical="center"/>
    </xf>
    <xf numFmtId="0" fontId="23" fillId="33" borderId="61" xfId="35" applyFont="1" applyFill="1" applyBorder="1" applyAlignment="1">
      <alignment horizontal="center" vertical="center" wrapText="1"/>
    </xf>
    <xf numFmtId="4" fontId="23" fillId="33" borderId="61" xfId="30" applyNumberFormat="1" applyFont="1" applyFill="1" applyBorder="1" applyAlignment="1">
      <alignment vertical="center" wrapText="1"/>
    </xf>
    <xf numFmtId="4" fontId="24" fillId="33" borderId="58" xfId="30" applyNumberFormat="1" applyFont="1" applyFill="1" applyBorder="1" applyAlignment="1">
      <alignment vertical="center" wrapText="1"/>
    </xf>
    <xf numFmtId="4" fontId="24" fillId="33" borderId="68" xfId="30" applyNumberFormat="1" applyFont="1" applyFill="1" applyBorder="1" applyAlignment="1">
      <alignment vertical="center" wrapText="1"/>
    </xf>
    <xf numFmtId="4" fontId="24" fillId="33" borderId="73" xfId="30" applyNumberFormat="1" applyFont="1" applyFill="1" applyBorder="1" applyAlignment="1">
      <alignment vertical="center" wrapText="1"/>
    </xf>
    <xf numFmtId="4" fontId="24" fillId="33" borderId="115" xfId="30" applyNumberFormat="1" applyFont="1" applyFill="1" applyBorder="1" applyAlignment="1">
      <alignment vertical="center" wrapText="1"/>
    </xf>
    <xf numFmtId="4" fontId="24" fillId="33" borderId="77" xfId="30" applyNumberFormat="1" applyFont="1" applyFill="1" applyBorder="1" applyAlignment="1">
      <alignment vertical="center" wrapText="1"/>
    </xf>
    <xf numFmtId="4" fontId="24" fillId="33" borderId="82" xfId="30" applyNumberFormat="1" applyFont="1" applyFill="1" applyBorder="1" applyAlignment="1">
      <alignment vertical="center" wrapText="1"/>
    </xf>
    <xf numFmtId="0" fontId="23" fillId="34" borderId="60" xfId="55" applyFont="1" applyFill="1" applyBorder="1" applyAlignment="1">
      <alignment horizontal="center" vertical="center" wrapText="1"/>
    </xf>
    <xf numFmtId="0" fontId="55" fillId="36" borderId="109" xfId="35" applyFont="1" applyFill="1" applyBorder="1" applyAlignment="1">
      <alignment horizontal="center" vertical="center" wrapText="1"/>
    </xf>
    <xf numFmtId="0" fontId="24" fillId="0" borderId="107" xfId="34" applyFont="1" applyBorder="1" applyAlignment="1">
      <alignment horizontal="center" vertical="center" wrapText="1"/>
    </xf>
    <xf numFmtId="49" fontId="24" fillId="0" borderId="108" xfId="34" applyNumberFormat="1" applyFont="1" applyFill="1" applyBorder="1" applyAlignment="1">
      <alignment horizontal="center" vertical="center" wrapText="1"/>
    </xf>
    <xf numFmtId="0" fontId="29" fillId="0" borderId="46" xfId="51" applyFont="1" applyFill="1" applyBorder="1" applyAlignment="1">
      <alignment horizontal="left" vertical="center" wrapText="1"/>
    </xf>
    <xf numFmtId="0" fontId="52" fillId="0" borderId="46" xfId="51" applyFont="1" applyFill="1" applyBorder="1" applyAlignment="1">
      <alignment horizontal="left" vertical="center" wrapText="1"/>
    </xf>
    <xf numFmtId="4" fontId="23" fillId="42" borderId="46" xfId="34" applyNumberFormat="1" applyFont="1" applyFill="1" applyBorder="1" applyAlignment="1">
      <alignment vertical="center" wrapText="1"/>
    </xf>
    <xf numFmtId="4" fontId="23" fillId="42" borderId="46" xfId="33" applyNumberFormat="1" applyFont="1" applyFill="1" applyBorder="1" applyAlignment="1">
      <alignment vertical="center" wrapText="1"/>
    </xf>
    <xf numFmtId="4" fontId="24" fillId="25" borderId="46" xfId="59" applyNumberFormat="1" applyFont="1" applyFill="1" applyBorder="1" applyAlignment="1">
      <alignment vertical="center" wrapText="1"/>
    </xf>
    <xf numFmtId="4" fontId="24" fillId="34" borderId="46" xfId="59" applyNumberFormat="1" applyFont="1" applyFill="1" applyBorder="1" applyAlignment="1">
      <alignment vertical="center" wrapText="1"/>
    </xf>
    <xf numFmtId="4" fontId="24" fillId="0" borderId="46" xfId="59" applyNumberFormat="1" applyFont="1" applyFill="1" applyBorder="1" applyAlignment="1">
      <alignment vertical="center" wrapText="1"/>
    </xf>
    <xf numFmtId="4" fontId="52" fillId="37" borderId="46" xfId="59" applyNumberFormat="1" applyFont="1" applyFill="1" applyBorder="1" applyAlignment="1">
      <alignment vertical="center" wrapText="1"/>
    </xf>
    <xf numFmtId="4" fontId="52" fillId="34" borderId="46" xfId="59" applyNumberFormat="1" applyFont="1" applyFill="1" applyBorder="1" applyAlignment="1">
      <alignment vertical="center" wrapText="1"/>
    </xf>
    <xf numFmtId="4" fontId="52" fillId="0" borderId="46" xfId="59" applyNumberFormat="1" applyFont="1" applyFill="1" applyBorder="1" applyAlignment="1">
      <alignment vertical="center" wrapText="1"/>
    </xf>
    <xf numFmtId="4" fontId="52" fillId="17" borderId="46" xfId="59" applyNumberFormat="1" applyFont="1" applyFill="1" applyBorder="1" applyAlignment="1">
      <alignment vertical="center" wrapText="1"/>
    </xf>
    <xf numFmtId="4" fontId="50" fillId="32" borderId="46" xfId="59" applyNumberFormat="1" applyFont="1" applyFill="1" applyBorder="1" applyAlignment="1">
      <alignment vertical="center" wrapText="1"/>
    </xf>
    <xf numFmtId="4" fontId="24" fillId="32" borderId="46" xfId="59" applyNumberFormat="1" applyFont="1" applyFill="1" applyBorder="1" applyAlignment="1">
      <alignment vertical="center" wrapText="1"/>
    </xf>
    <xf numFmtId="0" fontId="56" fillId="32" borderId="46" xfId="51" applyFont="1" applyFill="1" applyBorder="1" applyAlignment="1">
      <alignment horizontal="left" vertical="center" wrapText="1"/>
    </xf>
    <xf numFmtId="0" fontId="51" fillId="0" borderId="46" xfId="59" applyFont="1" applyFill="1" applyBorder="1" applyAlignment="1">
      <alignment horizontal="left" vertical="center" wrapText="1"/>
    </xf>
    <xf numFmtId="4" fontId="23" fillId="0" borderId="46" xfId="59" applyNumberFormat="1" applyFont="1" applyFill="1" applyBorder="1" applyAlignment="1">
      <alignment vertical="center" wrapText="1"/>
    </xf>
    <xf numFmtId="4" fontId="23" fillId="25" borderId="46" xfId="59" applyNumberFormat="1" applyFont="1" applyFill="1" applyBorder="1" applyAlignment="1">
      <alignment vertical="center" wrapText="1"/>
    </xf>
    <xf numFmtId="4" fontId="23" fillId="34" borderId="46" xfId="59" applyNumberFormat="1" applyFont="1" applyFill="1" applyBorder="1" applyAlignment="1">
      <alignment vertical="center" wrapText="1"/>
    </xf>
    <xf numFmtId="0" fontId="56" fillId="0" borderId="46" xfId="59" applyFont="1" applyFill="1" applyBorder="1" applyAlignment="1">
      <alignment horizontal="left" vertical="center" wrapText="1"/>
    </xf>
    <xf numFmtId="4" fontId="56" fillId="25" borderId="46" xfId="59" applyNumberFormat="1" applyFont="1" applyFill="1" applyBorder="1" applyAlignment="1">
      <alignment vertical="center" wrapText="1"/>
    </xf>
    <xf numFmtId="4" fontId="56" fillId="34" borderId="46" xfId="59" applyNumberFormat="1" applyFont="1" applyFill="1" applyBorder="1" applyAlignment="1">
      <alignment vertical="center" wrapText="1"/>
    </xf>
    <xf numFmtId="4" fontId="56" fillId="32" borderId="46" xfId="59" applyNumberFormat="1" applyFont="1" applyFill="1" applyBorder="1" applyAlignment="1">
      <alignment vertical="center" wrapText="1"/>
    </xf>
    <xf numFmtId="0" fontId="24" fillId="0" borderId="27" xfId="0" applyFont="1" applyBorder="1" applyAlignment="1">
      <alignment horizontal="center" vertical="center"/>
    </xf>
    <xf numFmtId="49" fontId="23" fillId="28" borderId="52" xfId="0" applyNumberFormat="1" applyFont="1" applyFill="1" applyBorder="1" applyAlignment="1">
      <alignment horizontal="center" vertical="center"/>
    </xf>
    <xf numFmtId="49" fontId="23" fillId="4" borderId="52" xfId="0" applyNumberFormat="1" applyFont="1" applyFill="1" applyBorder="1" applyAlignment="1">
      <alignment horizontal="center" vertical="center"/>
    </xf>
    <xf numFmtId="4" fontId="23" fillId="15" borderId="111" xfId="0" applyNumberFormat="1" applyFont="1" applyFill="1" applyBorder="1" applyAlignment="1">
      <alignment vertical="center"/>
    </xf>
    <xf numFmtId="4" fontId="23" fillId="4" borderId="171" xfId="0" applyNumberFormat="1" applyFont="1" applyFill="1" applyBorder="1" applyAlignment="1">
      <alignment vertical="center"/>
    </xf>
    <xf numFmtId="4" fontId="23" fillId="4" borderId="172" xfId="0" applyNumberFormat="1" applyFont="1" applyFill="1" applyBorder="1" applyAlignment="1">
      <alignment vertical="center"/>
    </xf>
    <xf numFmtId="4" fontId="23" fillId="4" borderId="173" xfId="0" applyNumberFormat="1" applyFont="1" applyFill="1" applyBorder="1" applyAlignment="1">
      <alignment vertical="center"/>
    </xf>
    <xf numFmtId="4" fontId="23" fillId="4" borderId="174" xfId="0" applyNumberFormat="1" applyFont="1" applyFill="1" applyBorder="1" applyAlignment="1">
      <alignment vertical="center"/>
    </xf>
    <xf numFmtId="4" fontId="23" fillId="4" borderId="175" xfId="0" applyNumberFormat="1" applyFont="1" applyFill="1" applyBorder="1" applyAlignment="1">
      <alignment vertical="center"/>
    </xf>
    <xf numFmtId="4" fontId="23" fillId="24" borderId="176" xfId="0" applyNumberFormat="1" applyFont="1" applyFill="1" applyBorder="1" applyAlignment="1">
      <alignment vertical="center"/>
    </xf>
    <xf numFmtId="4" fontId="23" fillId="0" borderId="177" xfId="0" applyNumberFormat="1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40" borderId="65" xfId="0" applyFont="1" applyFill="1" applyBorder="1" applyAlignment="1">
      <alignment horizontal="justify" vertical="center" wrapText="1"/>
    </xf>
    <xf numFmtId="0" fontId="22" fillId="38" borderId="43" xfId="0" applyFont="1" applyFill="1" applyBorder="1" applyAlignment="1">
      <alignment horizontal="center" vertical="center"/>
    </xf>
    <xf numFmtId="4" fontId="22" fillId="38" borderId="167" xfId="0" applyNumberFormat="1" applyFont="1" applyFill="1" applyBorder="1" applyAlignment="1">
      <alignment horizontal="center" vertical="center"/>
    </xf>
    <xf numFmtId="0" fontId="22" fillId="38" borderId="44" xfId="0" applyFont="1" applyFill="1" applyBorder="1" applyAlignment="1">
      <alignment horizontal="center" vertical="center"/>
    </xf>
    <xf numFmtId="0" fontId="22" fillId="38" borderId="45" xfId="0" applyFont="1" applyFill="1" applyBorder="1" applyAlignment="1">
      <alignment horizontal="center" vertical="center"/>
    </xf>
    <xf numFmtId="49" fontId="23" fillId="40" borderId="16" xfId="0" applyNumberFormat="1" applyFont="1" applyFill="1" applyBorder="1" applyAlignment="1">
      <alignment vertical="center"/>
    </xf>
    <xf numFmtId="0" fontId="24" fillId="40" borderId="17" xfId="0" applyFont="1" applyFill="1" applyBorder="1" applyAlignment="1">
      <alignment vertical="center"/>
    </xf>
    <xf numFmtId="0" fontId="20" fillId="40" borderId="17" xfId="0" applyFont="1" applyFill="1" applyBorder="1" applyAlignment="1">
      <alignment horizontal="center" vertical="center"/>
    </xf>
    <xf numFmtId="0" fontId="0" fillId="40" borderId="17" xfId="0" applyFill="1" applyBorder="1" applyAlignment="1">
      <alignment vertical="center"/>
    </xf>
    <xf numFmtId="4" fontId="57" fillId="35" borderId="109" xfId="30" applyNumberFormat="1" applyFont="1" applyFill="1" applyBorder="1" applyAlignment="1">
      <alignment horizontal="right" vertical="center" wrapText="1"/>
    </xf>
    <xf numFmtId="168" fontId="57" fillId="35" borderId="109" xfId="30" applyNumberFormat="1" applyFont="1" applyFill="1" applyBorder="1" applyAlignment="1">
      <alignment horizontal="right" vertical="center" wrapText="1"/>
    </xf>
    <xf numFmtId="0" fontId="21" fillId="0" borderId="0" xfId="30" applyFont="1" applyAlignment="1">
      <alignment vertical="center" wrapText="1"/>
    </xf>
    <xf numFmtId="0" fontId="23" fillId="38" borderId="43" xfId="0" applyFont="1" applyFill="1" applyBorder="1" applyAlignment="1">
      <alignment horizontal="center" vertical="center"/>
    </xf>
    <xf numFmtId="4" fontId="23" fillId="38" borderId="167" xfId="0" applyNumberFormat="1" applyFont="1" applyFill="1" applyBorder="1" applyAlignment="1">
      <alignment horizontal="center" vertical="center"/>
    </xf>
    <xf numFmtId="0" fontId="23" fillId="38" borderId="44" xfId="0" applyFont="1" applyFill="1" applyBorder="1" applyAlignment="1">
      <alignment horizontal="center" vertical="center"/>
    </xf>
    <xf numFmtId="0" fontId="23" fillId="38" borderId="45" xfId="0" applyFont="1" applyFill="1" applyBorder="1" applyAlignment="1">
      <alignment horizontal="center" vertical="center"/>
    </xf>
    <xf numFmtId="4" fontId="24" fillId="34" borderId="99" xfId="0" applyNumberFormat="1" applyFont="1" applyFill="1" applyBorder="1" applyAlignment="1">
      <alignment vertical="center"/>
    </xf>
    <xf numFmtId="4" fontId="24" fillId="0" borderId="42" xfId="0" applyNumberFormat="1" applyFont="1" applyBorder="1" applyAlignment="1">
      <alignment vertical="center"/>
    </xf>
    <xf numFmtId="4" fontId="24" fillId="0" borderId="95" xfId="0" applyNumberFormat="1" applyFont="1" applyBorder="1" applyAlignment="1">
      <alignment vertical="center"/>
    </xf>
    <xf numFmtId="0" fontId="4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47" fillId="8" borderId="57" xfId="0" applyNumberFormat="1" applyFont="1" applyFill="1" applyBorder="1" applyAlignment="1">
      <alignment horizontal="center" vertical="center"/>
    </xf>
    <xf numFmtId="49" fontId="47" fillId="8" borderId="135" xfId="0" applyNumberFormat="1" applyFont="1" applyFill="1" applyBorder="1" applyAlignment="1">
      <alignment horizontal="center" vertical="center"/>
    </xf>
    <xf numFmtId="49" fontId="47" fillId="8" borderId="136" xfId="0" applyNumberFormat="1" applyFont="1" applyFill="1" applyBorder="1" applyAlignment="1">
      <alignment horizontal="center" vertical="center"/>
    </xf>
    <xf numFmtId="49" fontId="47" fillId="8" borderId="65" xfId="0" applyNumberFormat="1" applyFont="1" applyFill="1" applyBorder="1" applyAlignment="1">
      <alignment horizontal="center" vertical="center"/>
    </xf>
    <xf numFmtId="49" fontId="47" fillId="8" borderId="137" xfId="0" applyNumberFormat="1" applyFont="1" applyFill="1" applyBorder="1" applyAlignment="1">
      <alignment horizontal="center" vertical="center"/>
    </xf>
    <xf numFmtId="49" fontId="47" fillId="8" borderId="111" xfId="0" applyNumberFormat="1" applyFont="1" applyFill="1" applyBorder="1" applyAlignment="1">
      <alignment horizontal="center" vertical="center"/>
    </xf>
    <xf numFmtId="0" fontId="24" fillId="0" borderId="132" xfId="0" applyFont="1" applyBorder="1" applyAlignment="1">
      <alignment horizontal="center" vertical="center"/>
    </xf>
    <xf numFmtId="0" fontId="24" fillId="0" borderId="13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23" fillId="4" borderId="134" xfId="0" applyNumberFormat="1" applyFont="1" applyFill="1" applyBorder="1" applyAlignment="1">
      <alignment horizontal="center" vertical="center"/>
    </xf>
    <xf numFmtId="49" fontId="23" fillId="4" borderId="52" xfId="0" applyNumberFormat="1" applyFont="1" applyFill="1" applyBorder="1" applyAlignment="1">
      <alignment horizontal="center" vertical="center"/>
    </xf>
    <xf numFmtId="49" fontId="23" fillId="4" borderId="9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23" fillId="0" borderId="132" xfId="0" applyFont="1" applyFill="1" applyBorder="1" applyAlignment="1">
      <alignment horizontal="center" vertical="center"/>
    </xf>
    <xf numFmtId="0" fontId="23" fillId="0" borderId="133" xfId="0" applyFont="1" applyFill="1" applyBorder="1" applyAlignment="1">
      <alignment horizontal="center" vertical="center"/>
    </xf>
    <xf numFmtId="49" fontId="23" fillId="4" borderId="170" xfId="0" applyNumberFormat="1" applyFont="1" applyFill="1" applyBorder="1" applyAlignment="1">
      <alignment horizontal="center" vertical="center"/>
    </xf>
    <xf numFmtId="49" fontId="23" fillId="4" borderId="141" xfId="0" applyNumberFormat="1" applyFont="1" applyFill="1" applyBorder="1" applyAlignment="1">
      <alignment horizontal="center" vertical="center"/>
    </xf>
    <xf numFmtId="0" fontId="24" fillId="0" borderId="15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49" fontId="23" fillId="28" borderId="52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47" fillId="35" borderId="59" xfId="34" applyFont="1" applyFill="1" applyBorder="1" applyAlignment="1">
      <alignment horizontal="left" vertical="center" wrapText="1"/>
    </xf>
    <xf numFmtId="0" fontId="47" fillId="35" borderId="138" xfId="34" applyFont="1" applyFill="1" applyBorder="1" applyAlignment="1">
      <alignment horizontal="left" vertical="center" wrapText="1"/>
    </xf>
    <xf numFmtId="0" fontId="47" fillId="28" borderId="59" xfId="34" applyFont="1" applyFill="1" applyBorder="1" applyAlignment="1">
      <alignment horizontal="left" vertical="center" wrapText="1"/>
    </xf>
    <xf numFmtId="0" fontId="47" fillId="28" borderId="138" xfId="34" applyFont="1" applyFill="1" applyBorder="1" applyAlignment="1">
      <alignment horizontal="left" vertical="center" wrapText="1"/>
    </xf>
    <xf numFmtId="0" fontId="47" fillId="31" borderId="59" xfId="34" applyFont="1" applyFill="1" applyBorder="1" applyAlignment="1">
      <alignment horizontal="left" vertical="center" wrapText="1"/>
    </xf>
    <xf numFmtId="0" fontId="47" fillId="31" borderId="138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</cellXfs>
  <cellStyles count="60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čárky 3 2" xfId="57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11 2" xfId="56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01 Sumář požad. odborů+návrh EO II. z 09-09-2009 2" xfId="59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is výdajů 03 bez PO_07  Návrh rozpočtu 2010 - výdaje peněžních fondů 2" xfId="55"/>
    <cellStyle name="normální_Rozpočet 2005 (ZK)" xfId="36"/>
    <cellStyle name="Poznámka" xfId="37" builtinId="10" customBuiltin="1"/>
    <cellStyle name="Poznámka 2" xfId="58"/>
    <cellStyle name="Propojená buňka" xfId="38" builtinId="24" customBuiltin="1"/>
    <cellStyle name="Správně" xfId="39" builtinId="26" customBuiltin="1"/>
    <cellStyle name="Špatně" xfId="22" builtinId="27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CC"/>
      <color rgb="FFFFCCFF"/>
      <color rgb="FFFFFFCC"/>
      <color rgb="FF0000FF"/>
      <color rgb="FF0000CC"/>
      <color rgb="FFCCFFFF"/>
      <color rgb="FFFF0066"/>
      <color rgb="FFFF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J44"/>
  <sheetViews>
    <sheetView tabSelected="1" zoomScaleNormal="100" workbookViewId="0">
      <selection activeCell="A2" sqref="A2"/>
    </sheetView>
  </sheetViews>
  <sheetFormatPr defaultRowHeight="12.75" x14ac:dyDescent="0.2"/>
  <sheetData>
    <row r="3" spans="1:10" ht="45" x14ac:dyDescent="0.6">
      <c r="A3" s="659" t="s">
        <v>140</v>
      </c>
      <c r="B3" s="659"/>
      <c r="C3" s="659"/>
      <c r="D3" s="659"/>
      <c r="E3" s="659"/>
      <c r="F3" s="659"/>
      <c r="G3" s="659"/>
      <c r="H3" s="659"/>
      <c r="I3" s="659"/>
      <c r="J3" s="659"/>
    </row>
    <row r="4" spans="1:10" x14ac:dyDescent="0.2">
      <c r="B4" s="131"/>
    </row>
    <row r="5" spans="1:10" x14ac:dyDescent="0.2">
      <c r="B5" s="131"/>
    </row>
    <row r="6" spans="1:10" x14ac:dyDescent="0.2">
      <c r="B6" s="132"/>
    </row>
    <row r="7" spans="1:10" x14ac:dyDescent="0.2">
      <c r="B7" s="132"/>
    </row>
    <row r="8" spans="1:10" x14ac:dyDescent="0.2">
      <c r="B8" s="132"/>
    </row>
    <row r="9" spans="1:10" ht="15.75" x14ac:dyDescent="0.25">
      <c r="B9" s="132"/>
      <c r="D9" s="45"/>
      <c r="E9" s="6"/>
      <c r="F9" s="6"/>
      <c r="G9" s="6"/>
    </row>
    <row r="10" spans="1:10" x14ac:dyDescent="0.2">
      <c r="B10" s="132"/>
    </row>
    <row r="11" spans="1:10" x14ac:dyDescent="0.2">
      <c r="B11" s="132"/>
    </row>
    <row r="12" spans="1:10" x14ac:dyDescent="0.2">
      <c r="B12" s="131"/>
    </row>
    <row r="13" spans="1:10" ht="25.5" x14ac:dyDescent="0.35">
      <c r="B13" s="133"/>
    </row>
    <row r="14" spans="1:10" ht="27.75" x14ac:dyDescent="0.4">
      <c r="A14" s="660" t="s">
        <v>338</v>
      </c>
      <c r="B14" s="660"/>
      <c r="C14" s="660"/>
      <c r="D14" s="660"/>
      <c r="E14" s="660"/>
      <c r="F14" s="660"/>
      <c r="G14" s="660"/>
      <c r="H14" s="660"/>
      <c r="I14" s="660"/>
      <c r="J14" s="660"/>
    </row>
    <row r="15" spans="1:10" ht="27.75" x14ac:dyDescent="0.4">
      <c r="A15" s="660" t="s">
        <v>580</v>
      </c>
      <c r="B15" s="660"/>
      <c r="C15" s="660"/>
      <c r="D15" s="660"/>
      <c r="E15" s="660"/>
      <c r="F15" s="660"/>
      <c r="G15" s="660"/>
      <c r="H15" s="660"/>
      <c r="I15" s="660"/>
      <c r="J15" s="660"/>
    </row>
    <row r="16" spans="1:10" ht="20.25" x14ac:dyDescent="0.3">
      <c r="B16" s="135"/>
    </row>
    <row r="17" spans="1:10" x14ac:dyDescent="0.2">
      <c r="B17" s="131"/>
    </row>
    <row r="18" spans="1:10" ht="27.75" x14ac:dyDescent="0.4">
      <c r="B18" s="134"/>
    </row>
    <row r="19" spans="1:10" ht="27.75" x14ac:dyDescent="0.4">
      <c r="B19" s="134"/>
    </row>
    <row r="20" spans="1:10" ht="27.75" x14ac:dyDescent="0.4">
      <c r="B20" s="134"/>
    </row>
    <row r="21" spans="1:10" ht="27.75" x14ac:dyDescent="0.4">
      <c r="B21" s="134"/>
    </row>
    <row r="22" spans="1:10" ht="27.75" x14ac:dyDescent="0.4">
      <c r="B22" s="134"/>
    </row>
    <row r="23" spans="1:10" ht="18" x14ac:dyDescent="0.25">
      <c r="A23" s="661" t="s">
        <v>141</v>
      </c>
      <c r="B23" s="661"/>
      <c r="C23" s="661"/>
      <c r="D23" s="661"/>
      <c r="E23" s="661"/>
      <c r="F23" s="661"/>
      <c r="G23" s="661"/>
      <c r="H23" s="661"/>
      <c r="I23" s="661"/>
      <c r="J23" s="661"/>
    </row>
    <row r="24" spans="1:10" x14ac:dyDescent="0.2">
      <c r="B24" s="132"/>
    </row>
    <row r="25" spans="1:10" x14ac:dyDescent="0.2">
      <c r="B25" s="132"/>
    </row>
    <row r="26" spans="1:10" x14ac:dyDescent="0.2">
      <c r="B26" s="132"/>
    </row>
    <row r="27" spans="1:10" x14ac:dyDescent="0.2">
      <c r="B27" s="132"/>
    </row>
    <row r="28" spans="1:10" x14ac:dyDescent="0.2">
      <c r="B28" s="132"/>
    </row>
    <row r="29" spans="1:10" x14ac:dyDescent="0.2">
      <c r="B29" s="132"/>
    </row>
    <row r="30" spans="1:10" x14ac:dyDescent="0.2">
      <c r="B30" s="132"/>
    </row>
    <row r="31" spans="1:10" x14ac:dyDescent="0.2">
      <c r="B31" s="132"/>
    </row>
    <row r="32" spans="1:10" x14ac:dyDescent="0.2">
      <c r="B32" s="132"/>
    </row>
    <row r="33" spans="1:10" x14ac:dyDescent="0.2">
      <c r="B33" s="132"/>
    </row>
    <row r="34" spans="1:10" x14ac:dyDescent="0.2">
      <c r="B34" s="132"/>
    </row>
    <row r="35" spans="1:10" x14ac:dyDescent="0.2">
      <c r="B35" s="132"/>
    </row>
    <row r="36" spans="1:10" x14ac:dyDescent="0.2">
      <c r="B36" s="132"/>
    </row>
    <row r="37" spans="1:10" x14ac:dyDescent="0.2">
      <c r="B37" s="132"/>
    </row>
    <row r="38" spans="1:10" x14ac:dyDescent="0.2">
      <c r="B38" s="132"/>
    </row>
    <row r="39" spans="1:10" x14ac:dyDescent="0.2">
      <c r="B39" s="132"/>
    </row>
    <row r="40" spans="1:10" x14ac:dyDescent="0.2">
      <c r="B40" s="132"/>
    </row>
    <row r="41" spans="1:10" x14ac:dyDescent="0.2">
      <c r="B41" s="132"/>
    </row>
    <row r="42" spans="1:10" ht="15" x14ac:dyDescent="0.25">
      <c r="A42" s="658" t="s">
        <v>607</v>
      </c>
      <c r="B42" s="658"/>
      <c r="C42" s="658"/>
      <c r="D42" s="658"/>
      <c r="E42" s="658"/>
      <c r="F42" s="658"/>
      <c r="G42" s="658"/>
      <c r="H42" s="658"/>
      <c r="I42" s="658"/>
      <c r="J42" s="658"/>
    </row>
    <row r="43" spans="1:10" ht="15.75" x14ac:dyDescent="0.25">
      <c r="B43" s="136"/>
    </row>
    <row r="44" spans="1:10" x14ac:dyDescent="0.2">
      <c r="B44" s="131"/>
    </row>
  </sheetData>
  <mergeCells count="5"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Q152"/>
  <sheetViews>
    <sheetView topLeftCell="A112" zoomScaleNormal="100" zoomScaleSheetLayoutView="100" workbookViewId="0">
      <selection activeCell="K55" sqref="K55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customWidth="1"/>
    <col min="6" max="6" width="14.140625" style="206" customWidth="1"/>
    <col min="7" max="8" width="11.85546875" bestFit="1" customWidth="1"/>
    <col min="9" max="9" width="14.140625" customWidth="1"/>
    <col min="10" max="10" width="9.140625" style="6"/>
    <col min="11" max="15" width="10.140625" style="205" bestFit="1" customWidth="1"/>
  </cols>
  <sheetData>
    <row r="1" spans="1:15" ht="18" x14ac:dyDescent="0.25">
      <c r="A1" s="680" t="s">
        <v>581</v>
      </c>
      <c r="B1" s="680"/>
      <c r="C1" s="680"/>
      <c r="D1" s="680"/>
      <c r="E1" s="680"/>
      <c r="F1" s="680"/>
      <c r="G1" s="680"/>
      <c r="H1" s="680"/>
      <c r="I1" s="680"/>
    </row>
    <row r="2" spans="1:15" ht="15" customHeight="1" x14ac:dyDescent="0.25">
      <c r="E2" s="3"/>
      <c r="F2" s="275"/>
      <c r="G2" s="3"/>
      <c r="H2" s="3"/>
      <c r="I2" s="3"/>
    </row>
    <row r="3" spans="1:15" ht="15" customHeight="1" x14ac:dyDescent="0.25">
      <c r="A3" s="681" t="s">
        <v>585</v>
      </c>
      <c r="B3" s="681"/>
      <c r="C3" s="681"/>
      <c r="D3" s="681"/>
      <c r="E3" s="681"/>
      <c r="F3" s="681"/>
      <c r="G3" s="681"/>
      <c r="H3" s="681"/>
      <c r="I3" s="681"/>
    </row>
    <row r="4" spans="1:15" ht="15" customHeight="1" x14ac:dyDescent="0.25">
      <c r="E4" s="4"/>
      <c r="F4" s="276"/>
      <c r="G4" s="4"/>
      <c r="H4" s="4"/>
      <c r="I4" s="4"/>
    </row>
    <row r="5" spans="1:15" ht="15" customHeight="1" x14ac:dyDescent="0.25">
      <c r="A5" s="681" t="s">
        <v>0</v>
      </c>
      <c r="B5" s="681"/>
      <c r="C5" s="681"/>
      <c r="D5" s="681"/>
      <c r="E5" s="681"/>
      <c r="F5" s="681"/>
      <c r="G5" s="681"/>
      <c r="H5" s="681"/>
      <c r="I5" s="681"/>
    </row>
    <row r="6" spans="1:15" ht="15" customHeight="1" x14ac:dyDescent="0.25">
      <c r="E6" s="3"/>
      <c r="G6" s="3"/>
      <c r="H6" s="3"/>
      <c r="I6" s="3"/>
    </row>
    <row r="7" spans="1:15" ht="15" customHeight="1" x14ac:dyDescent="0.25">
      <c r="A7" s="682" t="s">
        <v>1</v>
      </c>
      <c r="B7" s="682"/>
      <c r="C7" s="682"/>
      <c r="D7" s="682"/>
      <c r="E7" s="682"/>
      <c r="F7" s="682"/>
      <c r="G7" s="682"/>
      <c r="H7" s="682"/>
      <c r="I7" s="682"/>
    </row>
    <row r="8" spans="1:15" ht="15" customHeight="1" x14ac:dyDescent="0.25">
      <c r="A8" s="5"/>
      <c r="B8" s="6"/>
      <c r="C8" s="7"/>
      <c r="D8" s="6"/>
      <c r="E8" s="6"/>
      <c r="F8" s="277"/>
      <c r="G8" s="8"/>
      <c r="H8" s="8"/>
      <c r="I8" s="8"/>
    </row>
    <row r="9" spans="1:15" ht="15" customHeight="1" thickBot="1" x14ac:dyDescent="0.3">
      <c r="E9" s="3"/>
      <c r="G9" s="3"/>
      <c r="H9" s="3"/>
      <c r="I9" s="9" t="s">
        <v>2</v>
      </c>
    </row>
    <row r="10" spans="1:15" ht="15" customHeight="1" thickBot="1" x14ac:dyDescent="0.25">
      <c r="A10" s="10" t="s">
        <v>3</v>
      </c>
      <c r="B10" s="11"/>
      <c r="C10" s="12"/>
      <c r="D10" s="119"/>
      <c r="E10" s="570" t="s">
        <v>578</v>
      </c>
      <c r="F10" s="571" t="s">
        <v>339</v>
      </c>
      <c r="G10" s="572" t="s">
        <v>353</v>
      </c>
      <c r="H10" s="572" t="s">
        <v>428</v>
      </c>
      <c r="I10" s="573" t="s">
        <v>579</v>
      </c>
    </row>
    <row r="11" spans="1:15" ht="15" customHeight="1" x14ac:dyDescent="0.2">
      <c r="A11" s="13" t="s">
        <v>696</v>
      </c>
      <c r="B11" s="14"/>
      <c r="C11" s="15"/>
      <c r="D11" s="120"/>
      <c r="E11" s="428">
        <f>Příjmy!B10</f>
        <v>3018900</v>
      </c>
      <c r="F11" s="431">
        <f>Příjmy!C10</f>
        <v>3198900</v>
      </c>
      <c r="G11" s="16">
        <f>Příjmy!D10</f>
        <v>3332460</v>
      </c>
      <c r="H11" s="16">
        <f>Příjmy!E10</f>
        <v>3471629.52</v>
      </c>
      <c r="I11" s="17">
        <f>Příjmy!F10</f>
        <v>3616644.1598400003</v>
      </c>
    </row>
    <row r="12" spans="1:15" ht="15" customHeight="1" x14ac:dyDescent="0.2">
      <c r="A12" s="18" t="s">
        <v>4</v>
      </c>
      <c r="B12" s="19"/>
      <c r="C12" s="20"/>
      <c r="D12" s="121"/>
      <c r="E12" s="429">
        <f>Příjmy!B16</f>
        <v>67237.790000000008</v>
      </c>
      <c r="F12" s="432">
        <f>Příjmy!C16</f>
        <v>70215.790000000008</v>
      </c>
      <c r="G12" s="21">
        <f>Příjmy!D16</f>
        <v>70215.790000000008</v>
      </c>
      <c r="H12" s="21">
        <f>Příjmy!E16</f>
        <v>75215.790000000008</v>
      </c>
      <c r="I12" s="22">
        <f>Příjmy!F16</f>
        <v>75215.790000000008</v>
      </c>
    </row>
    <row r="13" spans="1:15" ht="15" customHeight="1" x14ac:dyDescent="0.2">
      <c r="A13" s="23" t="s">
        <v>5</v>
      </c>
      <c r="B13" s="24"/>
      <c r="C13" s="25"/>
      <c r="D13" s="122"/>
      <c r="E13" s="429">
        <f>Příjmy!B33</f>
        <v>0</v>
      </c>
      <c r="F13" s="432">
        <f>Příjmy!C33</f>
        <v>0</v>
      </c>
      <c r="G13" s="21">
        <f>Příjmy!D33</f>
        <v>0</v>
      </c>
      <c r="H13" s="21">
        <f>Příjmy!E33</f>
        <v>0</v>
      </c>
      <c r="I13" s="22">
        <f>Příjmy!F33</f>
        <v>0</v>
      </c>
    </row>
    <row r="14" spans="1:15" ht="15" customHeight="1" x14ac:dyDescent="0.2">
      <c r="A14" s="18" t="s">
        <v>6</v>
      </c>
      <c r="B14" s="19"/>
      <c r="C14" s="20"/>
      <c r="D14" s="121"/>
      <c r="E14" s="428">
        <f>Příjmy!B26</f>
        <v>108970.56</v>
      </c>
      <c r="F14" s="433">
        <f>Příjmy!C26</f>
        <v>117734.508</v>
      </c>
      <c r="G14" s="26">
        <f>Příjmy!D26</f>
        <v>119549.19816</v>
      </c>
      <c r="H14" s="26">
        <f>Příjmy!E26</f>
        <v>121400.18212320001</v>
      </c>
      <c r="I14" s="27">
        <f>Příjmy!F26</f>
        <v>123288.18576566401</v>
      </c>
    </row>
    <row r="15" spans="1:15" ht="15" customHeight="1" thickBot="1" x14ac:dyDescent="0.25">
      <c r="A15" s="644" t="s">
        <v>583</v>
      </c>
      <c r="B15" s="645"/>
      <c r="C15" s="646"/>
      <c r="D15" s="647"/>
      <c r="E15" s="428">
        <f>Příjmy!B37+Příjmy!B36</f>
        <v>0</v>
      </c>
      <c r="F15" s="433">
        <f>Příjmy!C37+Příjmy!C36</f>
        <v>20000</v>
      </c>
      <c r="G15" s="26">
        <f>Příjmy!D37+Příjmy!D36</f>
        <v>0</v>
      </c>
      <c r="H15" s="26">
        <f>Příjmy!E37+Příjmy!E36</f>
        <v>0</v>
      </c>
      <c r="I15" s="27">
        <f>Příjmy!F37+Příjmy!F36</f>
        <v>0</v>
      </c>
    </row>
    <row r="16" spans="1:15" s="31" customFormat="1" ht="15" customHeight="1" thickBot="1" x14ac:dyDescent="0.25">
      <c r="A16" s="28" t="s">
        <v>7</v>
      </c>
      <c r="B16" s="29"/>
      <c r="C16" s="30"/>
      <c r="D16" s="123"/>
      <c r="E16" s="430">
        <f>SUM(E11:E15)</f>
        <v>3195108.35</v>
      </c>
      <c r="F16" s="636">
        <f>SUM(F11:F15)</f>
        <v>3406850.298</v>
      </c>
      <c r="G16" s="636">
        <f t="shared" ref="G16:I16" si="0">SUM(G11:G15)</f>
        <v>3522224.9881600002</v>
      </c>
      <c r="H16" s="636">
        <f t="shared" si="0"/>
        <v>3668245.4921232001</v>
      </c>
      <c r="I16" s="434">
        <f t="shared" si="0"/>
        <v>3815148.1356056645</v>
      </c>
      <c r="J16" s="339"/>
      <c r="K16" s="561"/>
      <c r="L16" s="561"/>
      <c r="M16" s="561"/>
      <c r="N16" s="561"/>
      <c r="O16" s="561"/>
    </row>
    <row r="17" spans="1:15" ht="15" customHeight="1" x14ac:dyDescent="0.25">
      <c r="E17" s="3"/>
      <c r="G17" s="3"/>
      <c r="H17" s="3"/>
      <c r="I17" s="3"/>
    </row>
    <row r="18" spans="1:15" ht="15" customHeight="1" x14ac:dyDescent="0.25">
      <c r="A18" s="684" t="s">
        <v>8</v>
      </c>
      <c r="B18" s="684"/>
      <c r="C18" s="684"/>
      <c r="D18" s="684"/>
      <c r="E18" s="684"/>
      <c r="F18" s="684"/>
      <c r="G18" s="684"/>
      <c r="H18" s="684"/>
      <c r="I18" s="684"/>
    </row>
    <row r="19" spans="1:15" ht="15" customHeight="1" x14ac:dyDescent="0.2">
      <c r="E19" s="32"/>
      <c r="F19" s="278"/>
      <c r="G19" s="32"/>
      <c r="H19" s="32"/>
      <c r="I19" s="32"/>
    </row>
    <row r="20" spans="1:15" ht="13.5" thickBot="1" x14ac:dyDescent="0.25">
      <c r="I20" s="9" t="s">
        <v>2</v>
      </c>
      <c r="L20" s="562"/>
    </row>
    <row r="21" spans="1:15" s="33" customFormat="1" ht="13.5" thickBot="1" x14ac:dyDescent="0.25">
      <c r="A21" s="301" t="s">
        <v>9</v>
      </c>
      <c r="B21" s="302" t="s">
        <v>10</v>
      </c>
      <c r="C21" s="303" t="s">
        <v>11</v>
      </c>
      <c r="D21" s="360" t="s">
        <v>12</v>
      </c>
      <c r="E21" s="638" t="s">
        <v>578</v>
      </c>
      <c r="F21" s="637" t="s">
        <v>339</v>
      </c>
      <c r="G21" s="572" t="s">
        <v>353</v>
      </c>
      <c r="H21" s="572" t="s">
        <v>428</v>
      </c>
      <c r="I21" s="573" t="s">
        <v>579</v>
      </c>
      <c r="J21" s="340"/>
      <c r="K21" s="563"/>
      <c r="L21" s="563"/>
      <c r="M21" s="563"/>
      <c r="N21" s="563"/>
      <c r="O21" s="563"/>
    </row>
    <row r="22" spans="1:15" s="31" customFormat="1" x14ac:dyDescent="0.2">
      <c r="A22" s="683" t="s">
        <v>13</v>
      </c>
      <c r="B22" s="296" t="s">
        <v>14</v>
      </c>
      <c r="C22" s="297" t="s">
        <v>15</v>
      </c>
      <c r="D22" s="298" t="s">
        <v>15</v>
      </c>
      <c r="E22" s="386">
        <f>SUM(E23:E29)</f>
        <v>54386.89</v>
      </c>
      <c r="F22" s="547">
        <f>SUM(F23:F29)</f>
        <v>56648.201000000001</v>
      </c>
      <c r="G22" s="548">
        <f>SUM(G23:G29)</f>
        <v>51248.2</v>
      </c>
      <c r="H22" s="548">
        <f>SUM(H23:H29)</f>
        <v>51248.2</v>
      </c>
      <c r="I22" s="549">
        <f>SUM(I23:I29)</f>
        <v>51848.2</v>
      </c>
      <c r="J22" s="339"/>
      <c r="K22" s="561"/>
      <c r="L22" s="561"/>
      <c r="M22" s="561"/>
      <c r="N22" s="561"/>
      <c r="O22" s="561"/>
    </row>
    <row r="23" spans="1:15" x14ac:dyDescent="0.2">
      <c r="A23" s="683"/>
      <c r="B23" s="668" t="s">
        <v>16</v>
      </c>
      <c r="C23" s="36">
        <v>910</v>
      </c>
      <c r="D23" s="125" t="s">
        <v>17</v>
      </c>
      <c r="E23" s="128">
        <f>Výdaje!D9</f>
        <v>5700</v>
      </c>
      <c r="F23" s="550">
        <f>Výdaje!E9</f>
        <v>5130</v>
      </c>
      <c r="G23" s="37">
        <f>Výdaje!F9</f>
        <v>5130</v>
      </c>
      <c r="H23" s="37">
        <f>Výdaje!G9</f>
        <v>5130</v>
      </c>
      <c r="I23" s="238">
        <f>Výdaje!H9</f>
        <v>5130</v>
      </c>
    </row>
    <row r="24" spans="1:15" x14ac:dyDescent="0.2">
      <c r="A24" s="683"/>
      <c r="B24" s="669"/>
      <c r="C24" s="38">
        <v>914</v>
      </c>
      <c r="D24" s="126" t="s">
        <v>18</v>
      </c>
      <c r="E24" s="128">
        <f>Výdaje!D72</f>
        <v>16186.890000000003</v>
      </c>
      <c r="F24" s="550">
        <f>Výdaje!E72</f>
        <v>14568.201000000001</v>
      </c>
      <c r="G24" s="37">
        <f>Výdaje!F72</f>
        <v>14568.2</v>
      </c>
      <c r="H24" s="37">
        <f>Výdaje!G72</f>
        <v>14568.2</v>
      </c>
      <c r="I24" s="238">
        <f>Výdaje!H72</f>
        <v>14568.2</v>
      </c>
    </row>
    <row r="25" spans="1:15" x14ac:dyDescent="0.2">
      <c r="A25" s="683"/>
      <c r="B25" s="669"/>
      <c r="C25" s="38">
        <v>917</v>
      </c>
      <c r="D25" s="126" t="s">
        <v>146</v>
      </c>
      <c r="E25" s="128">
        <f>Výdaje!D195</f>
        <v>12700</v>
      </c>
      <c r="F25" s="550">
        <f>Výdaje!E195</f>
        <v>12150</v>
      </c>
      <c r="G25" s="37">
        <f>Výdaje!F195</f>
        <v>11750</v>
      </c>
      <c r="H25" s="37">
        <f>Výdaje!G195</f>
        <v>11750</v>
      </c>
      <c r="I25" s="238">
        <f>Výdaje!H195</f>
        <v>12350</v>
      </c>
    </row>
    <row r="26" spans="1:15" x14ac:dyDescent="0.2">
      <c r="A26" s="683"/>
      <c r="B26" s="669"/>
      <c r="C26" s="38">
        <v>920</v>
      </c>
      <c r="D26" s="126" t="s">
        <v>19</v>
      </c>
      <c r="E26" s="128">
        <f>Výdaje!D396</f>
        <v>0</v>
      </c>
      <c r="F26" s="550">
        <f>Výdaje!E396</f>
        <v>0</v>
      </c>
      <c r="G26" s="37">
        <f>Výdaje!F396</f>
        <v>0</v>
      </c>
      <c r="H26" s="37">
        <f>Výdaje!G396</f>
        <v>0</v>
      </c>
      <c r="I26" s="238">
        <f>Výdaje!H396</f>
        <v>0</v>
      </c>
    </row>
    <row r="27" spans="1:15" x14ac:dyDescent="0.2">
      <c r="A27" s="683"/>
      <c r="B27" s="669"/>
      <c r="C27" s="38">
        <v>923</v>
      </c>
      <c r="D27" s="126" t="s">
        <v>236</v>
      </c>
      <c r="E27" s="128">
        <f>Výdaje!D479</f>
        <v>0</v>
      </c>
      <c r="F27" s="550">
        <f>Výdaje!E479</f>
        <v>0</v>
      </c>
      <c r="G27" s="233" t="str">
        <f>Výdaje!F479</f>
        <v>x</v>
      </c>
      <c r="H27" s="233" t="str">
        <f>Výdaje!G479</f>
        <v>x</v>
      </c>
      <c r="I27" s="239" t="str">
        <f>Výdaje!H479</f>
        <v>x</v>
      </c>
    </row>
    <row r="28" spans="1:15" x14ac:dyDescent="0.2">
      <c r="A28" s="628"/>
      <c r="B28" s="669"/>
      <c r="C28" s="38">
        <v>926</v>
      </c>
      <c r="D28" s="126" t="s">
        <v>150</v>
      </c>
      <c r="E28" s="128">
        <f>Výdaje!D612</f>
        <v>14800</v>
      </c>
      <c r="F28" s="550">
        <f>Výdaje!E612</f>
        <v>14800</v>
      </c>
      <c r="G28" s="37">
        <f>Výdaje!F612</f>
        <v>14800</v>
      </c>
      <c r="H28" s="37">
        <f>Výdaje!G612</f>
        <v>14800</v>
      </c>
      <c r="I28" s="238">
        <f>Výdaje!H612</f>
        <v>14800</v>
      </c>
    </row>
    <row r="29" spans="1:15" x14ac:dyDescent="0.2">
      <c r="A29" s="628"/>
      <c r="B29" s="670"/>
      <c r="C29" s="38">
        <v>931</v>
      </c>
      <c r="D29" s="126" t="s">
        <v>202</v>
      </c>
      <c r="E29" s="128">
        <f>Výdaje!D621</f>
        <v>5000</v>
      </c>
      <c r="F29" s="550">
        <f>Výdaje!E621</f>
        <v>10000</v>
      </c>
      <c r="G29" s="37">
        <f>Výdaje!F621</f>
        <v>5000</v>
      </c>
      <c r="H29" s="37">
        <f>Výdaje!G621</f>
        <v>5000</v>
      </c>
      <c r="I29" s="238">
        <f>Výdaje!H621</f>
        <v>5000</v>
      </c>
    </row>
    <row r="30" spans="1:15" s="31" customFormat="1" x14ac:dyDescent="0.2">
      <c r="A30" s="671" t="s">
        <v>20</v>
      </c>
      <c r="B30" s="34" t="s">
        <v>21</v>
      </c>
      <c r="C30" s="35" t="s">
        <v>15</v>
      </c>
      <c r="D30" s="124" t="s">
        <v>15</v>
      </c>
      <c r="E30" s="129">
        <f>SUM(E31:E35)</f>
        <v>57788.5</v>
      </c>
      <c r="F30" s="234">
        <f>SUM(F31:F35)</f>
        <v>64360.5</v>
      </c>
      <c r="G30" s="235">
        <f>SUM(G31:G35)</f>
        <v>60080.5</v>
      </c>
      <c r="H30" s="235">
        <f>SUM(H31:H35)</f>
        <v>60280.5</v>
      </c>
      <c r="I30" s="236">
        <f>SUM(I31:I35)</f>
        <v>60280.5</v>
      </c>
      <c r="J30" s="339"/>
      <c r="K30" s="561"/>
      <c r="L30" s="561"/>
      <c r="M30" s="561"/>
      <c r="N30" s="561"/>
      <c r="O30" s="561"/>
    </row>
    <row r="31" spans="1:15" x14ac:dyDescent="0.2">
      <c r="A31" s="672"/>
      <c r="B31" s="668" t="s">
        <v>21</v>
      </c>
      <c r="C31" s="38">
        <v>914</v>
      </c>
      <c r="D31" s="126" t="s">
        <v>18</v>
      </c>
      <c r="E31" s="128">
        <f>Výdaje!D75</f>
        <v>7000.5</v>
      </c>
      <c r="F31" s="550">
        <f>Výdaje!E75</f>
        <v>6600.5</v>
      </c>
      <c r="G31" s="37">
        <f>Výdaje!F75</f>
        <v>6600.5</v>
      </c>
      <c r="H31" s="37">
        <f>Výdaje!G75</f>
        <v>6800.5</v>
      </c>
      <c r="I31" s="238">
        <f>Výdaje!H75</f>
        <v>6800.5</v>
      </c>
    </row>
    <row r="32" spans="1:15" x14ac:dyDescent="0.2">
      <c r="A32" s="672"/>
      <c r="B32" s="669"/>
      <c r="C32" s="38">
        <v>917</v>
      </c>
      <c r="D32" s="126" t="s">
        <v>146</v>
      </c>
      <c r="E32" s="128">
        <f>Výdaje!D217</f>
        <v>11183</v>
      </c>
      <c r="F32" s="550">
        <f>Výdaje!E217</f>
        <v>21580</v>
      </c>
      <c r="G32" s="37">
        <f>Výdaje!F217</f>
        <v>21580</v>
      </c>
      <c r="H32" s="37">
        <f>Výdaje!G217</f>
        <v>21580</v>
      </c>
      <c r="I32" s="238">
        <f>Výdaje!H217</f>
        <v>21580</v>
      </c>
    </row>
    <row r="33" spans="1:15" x14ac:dyDescent="0.2">
      <c r="A33" s="672"/>
      <c r="B33" s="669"/>
      <c r="C33" s="38">
        <v>920</v>
      </c>
      <c r="D33" s="126" t="s">
        <v>19</v>
      </c>
      <c r="E33" s="128">
        <f>Výdaje!D398</f>
        <v>0</v>
      </c>
      <c r="F33" s="550">
        <f>Výdaje!E398</f>
        <v>0</v>
      </c>
      <c r="G33" s="37">
        <f>Výdaje!F398</f>
        <v>0</v>
      </c>
      <c r="H33" s="37">
        <f>Výdaje!G398</f>
        <v>0</v>
      </c>
      <c r="I33" s="238">
        <f>Výdaje!H398</f>
        <v>0</v>
      </c>
      <c r="L33" s="562"/>
      <c r="M33" s="562"/>
      <c r="N33" s="562"/>
      <c r="O33" s="562"/>
    </row>
    <row r="34" spans="1:15" x14ac:dyDescent="0.2">
      <c r="A34" s="672"/>
      <c r="B34" s="669"/>
      <c r="C34" s="38">
        <v>923</v>
      </c>
      <c r="D34" s="126" t="s">
        <v>236</v>
      </c>
      <c r="E34" s="128">
        <f>Výdaje!D481</f>
        <v>7705</v>
      </c>
      <c r="F34" s="550">
        <f>Výdaje!E481</f>
        <v>4280</v>
      </c>
      <c r="G34" s="233" t="str">
        <f>Výdaje!F481</f>
        <v>x</v>
      </c>
      <c r="H34" s="233" t="str">
        <f>Výdaje!G481</f>
        <v>x</v>
      </c>
      <c r="I34" s="239" t="str">
        <f>Výdaje!H481</f>
        <v>x</v>
      </c>
      <c r="L34" s="562"/>
      <c r="M34" s="562"/>
      <c r="N34" s="562"/>
      <c r="O34" s="562"/>
    </row>
    <row r="35" spans="1:15" x14ac:dyDescent="0.2">
      <c r="A35" s="240"/>
      <c r="B35" s="670"/>
      <c r="C35" s="38">
        <v>926</v>
      </c>
      <c r="D35" s="126" t="s">
        <v>150</v>
      </c>
      <c r="E35" s="128">
        <f>Výdaje!D613</f>
        <v>31900</v>
      </c>
      <c r="F35" s="550">
        <f>Výdaje!E613</f>
        <v>31900</v>
      </c>
      <c r="G35" s="37">
        <f>Výdaje!F613</f>
        <v>31900</v>
      </c>
      <c r="H35" s="37">
        <f>Výdaje!G613</f>
        <v>31900</v>
      </c>
      <c r="I35" s="238">
        <f>Výdaje!H613</f>
        <v>31900</v>
      </c>
      <c r="L35" s="562"/>
      <c r="M35" s="562"/>
      <c r="N35" s="562"/>
      <c r="O35" s="562"/>
    </row>
    <row r="36" spans="1:15" s="31" customFormat="1" x14ac:dyDescent="0.2">
      <c r="A36" s="671" t="s">
        <v>22</v>
      </c>
      <c r="B36" s="34" t="s">
        <v>23</v>
      </c>
      <c r="C36" s="35" t="s">
        <v>15</v>
      </c>
      <c r="D36" s="124" t="s">
        <v>15</v>
      </c>
      <c r="E36" s="129">
        <f>SUM(E37:E40)</f>
        <v>174715</v>
      </c>
      <c r="F36" s="551">
        <f>SUM(F37:F40)</f>
        <v>175575</v>
      </c>
      <c r="G36" s="39">
        <f>SUM(G37:G40)</f>
        <v>111550.6</v>
      </c>
      <c r="H36" s="39">
        <f>SUM(H37:H40)</f>
        <v>133442.29519999999</v>
      </c>
      <c r="I36" s="241">
        <f>SUM(I37:I40)</f>
        <v>146392.44159840001</v>
      </c>
      <c r="J36" s="339"/>
      <c r="K36" s="561"/>
      <c r="L36" s="565"/>
      <c r="M36" s="565"/>
      <c r="N36" s="565"/>
      <c r="O36" s="565"/>
    </row>
    <row r="37" spans="1:15" x14ac:dyDescent="0.2">
      <c r="A37" s="672"/>
      <c r="B37" s="668" t="s">
        <v>24</v>
      </c>
      <c r="C37" s="38">
        <v>914</v>
      </c>
      <c r="D37" s="126" t="s">
        <v>18</v>
      </c>
      <c r="E37" s="128">
        <f>Výdaje!D80</f>
        <v>11540</v>
      </c>
      <c r="F37" s="550">
        <f>Výdaje!E80</f>
        <v>11540</v>
      </c>
      <c r="G37" s="37">
        <f>Výdaje!F80</f>
        <v>12540</v>
      </c>
      <c r="H37" s="37">
        <f>Výdaje!G80</f>
        <v>12540</v>
      </c>
      <c r="I37" s="238">
        <f>Výdaje!H80</f>
        <v>12540</v>
      </c>
      <c r="L37" s="562"/>
      <c r="M37" s="562"/>
      <c r="N37" s="562"/>
      <c r="O37" s="562"/>
    </row>
    <row r="38" spans="1:15" x14ac:dyDescent="0.2">
      <c r="A38" s="672"/>
      <c r="B38" s="669"/>
      <c r="C38" s="38">
        <v>919</v>
      </c>
      <c r="D38" s="126" t="s">
        <v>217</v>
      </c>
      <c r="E38" s="128">
        <f>Výdaje!D390</f>
        <v>52000</v>
      </c>
      <c r="F38" s="550">
        <f>Výdaje!E390</f>
        <v>81800</v>
      </c>
      <c r="G38" s="37">
        <f>Výdaje!F390</f>
        <v>43135.6</v>
      </c>
      <c r="H38" s="37">
        <f>Výdaje!G390</f>
        <v>54527.2952</v>
      </c>
      <c r="I38" s="238">
        <f>Výdaje!H390</f>
        <v>55977.441598400001</v>
      </c>
      <c r="L38" s="562"/>
      <c r="M38" s="562"/>
      <c r="N38" s="562"/>
      <c r="O38" s="562"/>
    </row>
    <row r="39" spans="1:15" x14ac:dyDescent="0.2">
      <c r="A39" s="672"/>
      <c r="B39" s="669"/>
      <c r="C39" s="38">
        <v>923</v>
      </c>
      <c r="D39" s="126" t="s">
        <v>236</v>
      </c>
      <c r="E39" s="128">
        <f>Výdaje!D498</f>
        <v>0</v>
      </c>
      <c r="F39" s="550">
        <v>0</v>
      </c>
      <c r="G39" s="233" t="str">
        <f>Výdaje!F498</f>
        <v>x</v>
      </c>
      <c r="H39" s="233" t="str">
        <f>Výdaje!G498</f>
        <v>x</v>
      </c>
      <c r="I39" s="239" t="str">
        <f>Výdaje!H498</f>
        <v>x</v>
      </c>
      <c r="L39" s="562"/>
      <c r="M39" s="562"/>
      <c r="N39" s="562"/>
      <c r="O39" s="562"/>
    </row>
    <row r="40" spans="1:15" x14ac:dyDescent="0.2">
      <c r="A40" s="673"/>
      <c r="B40" s="670"/>
      <c r="C40" s="38">
        <v>924</v>
      </c>
      <c r="D40" s="126" t="s">
        <v>25</v>
      </c>
      <c r="E40" s="128">
        <f>Výdaje!D603</f>
        <v>111175</v>
      </c>
      <c r="F40" s="550">
        <f>Výdaje!E603</f>
        <v>82235</v>
      </c>
      <c r="G40" s="37">
        <f>Výdaje!F603</f>
        <v>55875</v>
      </c>
      <c r="H40" s="37">
        <f>Výdaje!G603</f>
        <v>66375</v>
      </c>
      <c r="I40" s="238">
        <f>Výdaje!H603</f>
        <v>77875</v>
      </c>
      <c r="L40" s="562"/>
      <c r="M40" s="562"/>
      <c r="N40" s="562"/>
      <c r="O40" s="562"/>
    </row>
    <row r="41" spans="1:15" s="31" customFormat="1" x14ac:dyDescent="0.2">
      <c r="A41" s="671" t="s">
        <v>26</v>
      </c>
      <c r="B41" s="34" t="s">
        <v>27</v>
      </c>
      <c r="C41" s="35" t="s">
        <v>15</v>
      </c>
      <c r="D41" s="124" t="s">
        <v>15</v>
      </c>
      <c r="E41" s="129">
        <f>SUM(E42:E48)</f>
        <v>382531.69999999995</v>
      </c>
      <c r="F41" s="551">
        <f>SUM(F42:F48)</f>
        <v>367654.5</v>
      </c>
      <c r="G41" s="39">
        <f>SUM(G42:G48)</f>
        <v>376193.77500000002</v>
      </c>
      <c r="H41" s="39">
        <f>SUM(H42:H48)</f>
        <v>379759.41275000002</v>
      </c>
      <c r="I41" s="241">
        <f>SUM(I42:I48)</f>
        <v>382854.70687749999</v>
      </c>
      <c r="J41" s="339"/>
      <c r="K41" s="561"/>
      <c r="L41" s="565"/>
      <c r="M41" s="565"/>
      <c r="N41" s="565"/>
      <c r="O41" s="565"/>
    </row>
    <row r="42" spans="1:15" s="251" customFormat="1" x14ac:dyDescent="0.2">
      <c r="A42" s="672"/>
      <c r="B42" s="668" t="s">
        <v>28</v>
      </c>
      <c r="C42" s="255">
        <v>912</v>
      </c>
      <c r="D42" s="256" t="s">
        <v>337</v>
      </c>
      <c r="E42" s="128">
        <f>Výdaje!D31</f>
        <v>4300</v>
      </c>
      <c r="F42" s="550">
        <f>Výdaje!E31</f>
        <v>5100</v>
      </c>
      <c r="G42" s="37">
        <f>Výdaje!F31</f>
        <v>6900</v>
      </c>
      <c r="H42" s="37">
        <f>Výdaje!G31</f>
        <v>6600</v>
      </c>
      <c r="I42" s="238">
        <f>Výdaje!H31</f>
        <v>7100</v>
      </c>
      <c r="J42" s="341"/>
      <c r="K42" s="564"/>
      <c r="L42" s="564"/>
      <c r="M42" s="564"/>
      <c r="N42" s="564"/>
      <c r="O42" s="564"/>
    </row>
    <row r="43" spans="1:15" x14ac:dyDescent="0.2">
      <c r="A43" s="672"/>
      <c r="B43" s="669"/>
      <c r="C43" s="36">
        <v>913</v>
      </c>
      <c r="D43" s="125" t="s">
        <v>29</v>
      </c>
      <c r="E43" s="128">
        <f>Výdaje!D20</f>
        <v>295627.49999999994</v>
      </c>
      <c r="F43" s="550">
        <f>Výdaje!E20</f>
        <v>293627.5</v>
      </c>
      <c r="G43" s="37">
        <f>Výdaje!F20</f>
        <v>296563.77500000002</v>
      </c>
      <c r="H43" s="37">
        <f>Výdaje!G20</f>
        <v>299529.41275000002</v>
      </c>
      <c r="I43" s="238">
        <f>Výdaje!H20</f>
        <v>302524.70687749999</v>
      </c>
    </row>
    <row r="44" spans="1:15" x14ac:dyDescent="0.2">
      <c r="A44" s="672"/>
      <c r="B44" s="669"/>
      <c r="C44" s="38">
        <v>914</v>
      </c>
      <c r="D44" s="126" t="s">
        <v>18</v>
      </c>
      <c r="E44" s="128">
        <f>Výdaje!D82</f>
        <v>7590</v>
      </c>
      <c r="F44" s="550">
        <f>Výdaje!E82</f>
        <v>5220</v>
      </c>
      <c r="G44" s="37">
        <f>Výdaje!F82</f>
        <v>5990</v>
      </c>
      <c r="H44" s="37">
        <f>Výdaje!G82</f>
        <v>5490</v>
      </c>
      <c r="I44" s="238">
        <f>Výdaje!H82</f>
        <v>5490</v>
      </c>
    </row>
    <row r="45" spans="1:15" x14ac:dyDescent="0.2">
      <c r="A45" s="672"/>
      <c r="B45" s="669"/>
      <c r="C45" s="38">
        <v>917</v>
      </c>
      <c r="D45" s="126" t="s">
        <v>146</v>
      </c>
      <c r="E45" s="128">
        <f>Výdaje!D237</f>
        <v>14260</v>
      </c>
      <c r="F45" s="550">
        <f>Výdaje!E237</f>
        <v>15260</v>
      </c>
      <c r="G45" s="37">
        <f>Výdaje!F237</f>
        <v>12760</v>
      </c>
      <c r="H45" s="37">
        <f>Výdaje!G237</f>
        <v>14160</v>
      </c>
      <c r="I45" s="238">
        <f>Výdaje!H237</f>
        <v>13760</v>
      </c>
    </row>
    <row r="46" spans="1:15" x14ac:dyDescent="0.2">
      <c r="A46" s="672"/>
      <c r="B46" s="669"/>
      <c r="C46" s="38">
        <v>920</v>
      </c>
      <c r="D46" s="126" t="s">
        <v>19</v>
      </c>
      <c r="E46" s="128">
        <f>Výdaje!D400</f>
        <v>35200</v>
      </c>
      <c r="F46" s="550">
        <f>Výdaje!E400</f>
        <v>20000</v>
      </c>
      <c r="G46" s="37">
        <f>Výdaje!F400</f>
        <v>30000</v>
      </c>
      <c r="H46" s="37">
        <f>Výdaje!G400</f>
        <v>30000</v>
      </c>
      <c r="I46" s="238">
        <f>Výdaje!H400</f>
        <v>30000</v>
      </c>
    </row>
    <row r="47" spans="1:15" x14ac:dyDescent="0.2">
      <c r="A47" s="672"/>
      <c r="B47" s="669"/>
      <c r="C47" s="38">
        <v>923</v>
      </c>
      <c r="D47" s="126" t="s">
        <v>236</v>
      </c>
      <c r="E47" s="128">
        <f>Výdaje!D500</f>
        <v>1574.2</v>
      </c>
      <c r="F47" s="550">
        <f>Výdaje!E500</f>
        <v>4467</v>
      </c>
      <c r="G47" s="233" t="str">
        <f>Výdaje!F500</f>
        <v>x</v>
      </c>
      <c r="H47" s="233" t="str">
        <f>Výdaje!G500</f>
        <v>x</v>
      </c>
      <c r="I47" s="239" t="str">
        <f>Výdaje!H500</f>
        <v>x</v>
      </c>
    </row>
    <row r="48" spans="1:15" x14ac:dyDescent="0.2">
      <c r="A48" s="628"/>
      <c r="B48" s="670"/>
      <c r="C48" s="38">
        <v>926</v>
      </c>
      <c r="D48" s="126" t="s">
        <v>150</v>
      </c>
      <c r="E48" s="128">
        <f>Výdaje!D614</f>
        <v>23980</v>
      </c>
      <c r="F48" s="550">
        <f>Výdaje!E614</f>
        <v>23980</v>
      </c>
      <c r="G48" s="37">
        <f>Výdaje!F614</f>
        <v>23980</v>
      </c>
      <c r="H48" s="37">
        <f>Výdaje!G614</f>
        <v>23980</v>
      </c>
      <c r="I48" s="238">
        <f>Výdaje!H614</f>
        <v>23980</v>
      </c>
    </row>
    <row r="49" spans="1:17" s="31" customFormat="1" x14ac:dyDescent="0.2">
      <c r="A49" s="671" t="s">
        <v>30</v>
      </c>
      <c r="B49" s="34" t="s">
        <v>31</v>
      </c>
      <c r="C49" s="35" t="s">
        <v>15</v>
      </c>
      <c r="D49" s="124" t="s">
        <v>15</v>
      </c>
      <c r="E49" s="129">
        <f>SUM(E50:E56)</f>
        <v>211666.25</v>
      </c>
      <c r="F49" s="551">
        <f t="shared" ref="F49:I49" si="1">SUM(F50:F56)</f>
        <v>202450.8</v>
      </c>
      <c r="G49" s="39">
        <f t="shared" si="1"/>
        <v>210689.61599999998</v>
      </c>
      <c r="H49" s="39">
        <f t="shared" si="1"/>
        <v>213936.20831999998</v>
      </c>
      <c r="I49" s="241">
        <f t="shared" si="1"/>
        <v>216941.73248639997</v>
      </c>
      <c r="J49" s="339"/>
      <c r="K49" s="561"/>
      <c r="L49" s="561"/>
      <c r="M49" s="561"/>
      <c r="N49" s="561"/>
      <c r="O49" s="561"/>
    </row>
    <row r="50" spans="1:17" s="251" customFormat="1" x14ac:dyDescent="0.2">
      <c r="A50" s="672"/>
      <c r="B50" s="668" t="s">
        <v>32</v>
      </c>
      <c r="C50" s="255">
        <v>912</v>
      </c>
      <c r="D50" s="256" t="s">
        <v>337</v>
      </c>
      <c r="E50" s="128">
        <f>Výdaje!D39</f>
        <v>5000</v>
      </c>
      <c r="F50" s="550">
        <f>Výdaje!E39</f>
        <v>5000</v>
      </c>
      <c r="G50" s="37">
        <f>Výdaje!F39</f>
        <v>5000</v>
      </c>
      <c r="H50" s="37">
        <f>Výdaje!G39</f>
        <v>5000</v>
      </c>
      <c r="I50" s="238">
        <f>Výdaje!H39</f>
        <v>5000</v>
      </c>
      <c r="J50" s="341"/>
      <c r="K50" s="564"/>
      <c r="L50" s="564"/>
      <c r="M50" s="564"/>
      <c r="N50" s="564"/>
      <c r="O50" s="564"/>
    </row>
    <row r="51" spans="1:17" x14ac:dyDescent="0.2">
      <c r="A51" s="672"/>
      <c r="B51" s="669"/>
      <c r="C51" s="36">
        <v>913</v>
      </c>
      <c r="D51" s="125" t="s">
        <v>29</v>
      </c>
      <c r="E51" s="128">
        <f>Výdaje!D21</f>
        <v>144440.79999999999</v>
      </c>
      <c r="F51" s="550">
        <f>Výdaje!E21</f>
        <v>144440.79999999999</v>
      </c>
      <c r="G51" s="37">
        <f>Výdaje!F21</f>
        <v>147329.61599999998</v>
      </c>
      <c r="H51" s="37">
        <f>Výdaje!G21</f>
        <v>150276.20831999998</v>
      </c>
      <c r="I51" s="238">
        <f>Výdaje!H21</f>
        <v>153281.73248639997</v>
      </c>
    </row>
    <row r="52" spans="1:17" x14ac:dyDescent="0.2">
      <c r="A52" s="672"/>
      <c r="B52" s="669"/>
      <c r="C52" s="38">
        <v>914</v>
      </c>
      <c r="D52" s="126" t="s">
        <v>18</v>
      </c>
      <c r="E52" s="128">
        <f>Výdaje!D94</f>
        <v>9755</v>
      </c>
      <c r="F52" s="550">
        <f>Výdaje!E94</f>
        <v>9755</v>
      </c>
      <c r="G52" s="37">
        <f>Výdaje!F94</f>
        <v>9755</v>
      </c>
      <c r="H52" s="37">
        <f>Výdaje!G94</f>
        <v>9755</v>
      </c>
      <c r="I52" s="238">
        <f>Výdaje!H94</f>
        <v>9755</v>
      </c>
    </row>
    <row r="53" spans="1:17" x14ac:dyDescent="0.2">
      <c r="A53" s="672"/>
      <c r="B53" s="669"/>
      <c r="C53" s="38">
        <v>917</v>
      </c>
      <c r="D53" s="126" t="s">
        <v>146</v>
      </c>
      <c r="E53" s="128">
        <f>Výdaje!D292</f>
        <v>16905</v>
      </c>
      <c r="F53" s="550">
        <f>Výdaje!E292</f>
        <v>17255</v>
      </c>
      <c r="G53" s="37">
        <f>Výdaje!F292</f>
        <v>17605</v>
      </c>
      <c r="H53" s="37">
        <f>Výdaje!G292</f>
        <v>17905</v>
      </c>
      <c r="I53" s="238">
        <f>Výdaje!H292</f>
        <v>17905</v>
      </c>
    </row>
    <row r="54" spans="1:17" x14ac:dyDescent="0.2">
      <c r="A54" s="672"/>
      <c r="B54" s="669"/>
      <c r="C54" s="38">
        <v>920</v>
      </c>
      <c r="D54" s="126" t="s">
        <v>19</v>
      </c>
      <c r="E54" s="128">
        <f>Výdaje!D408</f>
        <v>32077</v>
      </c>
      <c r="F54" s="550">
        <f>Výdaje!E408</f>
        <v>25000</v>
      </c>
      <c r="G54" s="37">
        <f>Výdaje!F408</f>
        <v>30000</v>
      </c>
      <c r="H54" s="37">
        <f>Výdaje!G408</f>
        <v>30000</v>
      </c>
      <c r="I54" s="238">
        <f>Výdaje!H408</f>
        <v>30000</v>
      </c>
    </row>
    <row r="55" spans="1:17" x14ac:dyDescent="0.2">
      <c r="A55" s="672"/>
      <c r="B55" s="669"/>
      <c r="C55" s="38">
        <v>923</v>
      </c>
      <c r="D55" s="126" t="s">
        <v>236</v>
      </c>
      <c r="E55" s="128">
        <f>Výdaje!D506</f>
        <v>2488.4499999999998</v>
      </c>
      <c r="F55" s="550">
        <f>Výdaje!E506</f>
        <v>0</v>
      </c>
      <c r="G55" s="233" t="str">
        <f>Výdaje!F506</f>
        <v>x</v>
      </c>
      <c r="H55" s="233" t="str">
        <f>Výdaje!G506</f>
        <v>x</v>
      </c>
      <c r="I55" s="239" t="str">
        <f>Výdaje!H506</f>
        <v>x</v>
      </c>
    </row>
    <row r="56" spans="1:17" x14ac:dyDescent="0.2">
      <c r="A56" s="628"/>
      <c r="B56" s="669"/>
      <c r="C56" s="382">
        <v>926</v>
      </c>
      <c r="D56" s="383" t="s">
        <v>150</v>
      </c>
      <c r="E56" s="384">
        <f>Výdaje!D615</f>
        <v>1000</v>
      </c>
      <c r="F56" s="552">
        <f>Výdaje!E615</f>
        <v>1000</v>
      </c>
      <c r="G56" s="385">
        <f>Výdaje!F615</f>
        <v>1000</v>
      </c>
      <c r="H56" s="385">
        <f>Výdaje!G615</f>
        <v>1000</v>
      </c>
      <c r="I56" s="337">
        <f>Výdaje!H615</f>
        <v>1000</v>
      </c>
    </row>
    <row r="57" spans="1:17" s="31" customFormat="1" x14ac:dyDescent="0.2">
      <c r="A57" s="677" t="s">
        <v>33</v>
      </c>
      <c r="B57" s="536" t="s">
        <v>34</v>
      </c>
      <c r="C57" s="537" t="s">
        <v>15</v>
      </c>
      <c r="D57" s="538" t="s">
        <v>15</v>
      </c>
      <c r="E57" s="539">
        <f>SUM(E58:E64)</f>
        <v>1319621.9700000002</v>
      </c>
      <c r="F57" s="631">
        <f>SUM(F58:F64)</f>
        <v>1328358.1400000001</v>
      </c>
      <c r="G57" s="632">
        <f>SUM(G58:G64)</f>
        <v>1279943.5</v>
      </c>
      <c r="H57" s="632">
        <f>SUM(H58:H64)</f>
        <v>1302496.9100000001</v>
      </c>
      <c r="I57" s="633">
        <f>SUM(I58:I64)</f>
        <v>1320368.6541000002</v>
      </c>
      <c r="J57" s="339"/>
      <c r="K57" s="561"/>
      <c r="L57" s="561"/>
      <c r="M57" s="561"/>
      <c r="N57" s="561"/>
      <c r="O57" s="561"/>
    </row>
    <row r="58" spans="1:17" s="251" customFormat="1" x14ac:dyDescent="0.2">
      <c r="A58" s="672"/>
      <c r="B58" s="668" t="s">
        <v>35</v>
      </c>
      <c r="C58" s="255">
        <v>912</v>
      </c>
      <c r="D58" s="256" t="s">
        <v>337</v>
      </c>
      <c r="E58" s="128">
        <f>Výdaje!D44</f>
        <v>6950</v>
      </c>
      <c r="F58" s="550">
        <f>Výdaje!E44</f>
        <v>6950</v>
      </c>
      <c r="G58" s="37">
        <f>Výdaje!F44</f>
        <v>5950</v>
      </c>
      <c r="H58" s="37">
        <f>Výdaje!G44</f>
        <v>5950</v>
      </c>
      <c r="I58" s="238">
        <f>Výdaje!H44</f>
        <v>5950</v>
      </c>
      <c r="J58" s="341"/>
      <c r="K58" s="564"/>
      <c r="L58" s="564"/>
      <c r="M58" s="564"/>
      <c r="N58" s="564"/>
      <c r="O58" s="564"/>
      <c r="P58" s="564"/>
      <c r="Q58" s="564"/>
    </row>
    <row r="59" spans="1:17" x14ac:dyDescent="0.2">
      <c r="A59" s="672"/>
      <c r="B59" s="669"/>
      <c r="C59" s="36">
        <v>913</v>
      </c>
      <c r="D59" s="125" t="s">
        <v>29</v>
      </c>
      <c r="E59" s="128">
        <f>Výdaje!D22</f>
        <v>324100</v>
      </c>
      <c r="F59" s="550">
        <f>Výdaje!E22</f>
        <v>324100</v>
      </c>
      <c r="G59" s="37">
        <f>Výdaje!F22</f>
        <v>327341</v>
      </c>
      <c r="H59" s="37">
        <f>Výdaje!G22</f>
        <v>330614.40999999997</v>
      </c>
      <c r="I59" s="238">
        <f>Výdaje!H22</f>
        <v>333920.55409999995</v>
      </c>
    </row>
    <row r="60" spans="1:17" x14ac:dyDescent="0.2">
      <c r="A60" s="672"/>
      <c r="B60" s="669"/>
      <c r="C60" s="38">
        <v>914</v>
      </c>
      <c r="D60" s="126" t="s">
        <v>18</v>
      </c>
      <c r="E60" s="128">
        <f>Výdaje!D105</f>
        <v>731990.34000000008</v>
      </c>
      <c r="F60" s="550">
        <f>Výdaje!E105</f>
        <v>761990.34000000008</v>
      </c>
      <c r="G60" s="37">
        <f>Výdaje!F105</f>
        <v>779352.50000000012</v>
      </c>
      <c r="H60" s="37">
        <f>Výdaje!G105</f>
        <v>793632.50000000012</v>
      </c>
      <c r="I60" s="238">
        <f>Výdaje!H105</f>
        <v>808198.10000000021</v>
      </c>
    </row>
    <row r="61" spans="1:17" x14ac:dyDescent="0.2">
      <c r="A61" s="672"/>
      <c r="B61" s="669"/>
      <c r="C61" s="38">
        <v>917</v>
      </c>
      <c r="D61" s="126" t="s">
        <v>146</v>
      </c>
      <c r="E61" s="128">
        <f>Výdaje!D303</f>
        <v>18200</v>
      </c>
      <c r="F61" s="550">
        <f>Výdaje!E303</f>
        <v>16700</v>
      </c>
      <c r="G61" s="37">
        <f>Výdaje!F303</f>
        <v>16700</v>
      </c>
      <c r="H61" s="37">
        <f>Výdaje!G303</f>
        <v>16700</v>
      </c>
      <c r="I61" s="238">
        <f>Výdaje!H303</f>
        <v>16700</v>
      </c>
    </row>
    <row r="62" spans="1:17" x14ac:dyDescent="0.2">
      <c r="A62" s="672"/>
      <c r="B62" s="669"/>
      <c r="C62" s="38">
        <v>920</v>
      </c>
      <c r="D62" s="126" t="s">
        <v>19</v>
      </c>
      <c r="E62" s="128">
        <f>Výdaje!D416</f>
        <v>145300</v>
      </c>
      <c r="F62" s="550">
        <f>Výdaje!E416</f>
        <v>134000</v>
      </c>
      <c r="G62" s="37">
        <f>Výdaje!F416</f>
        <v>144000</v>
      </c>
      <c r="H62" s="37">
        <f>Výdaje!G416</f>
        <v>149000</v>
      </c>
      <c r="I62" s="238">
        <f>Výdaje!H416</f>
        <v>149000</v>
      </c>
    </row>
    <row r="63" spans="1:17" x14ac:dyDescent="0.2">
      <c r="A63" s="672"/>
      <c r="B63" s="669"/>
      <c r="C63" s="38">
        <v>923</v>
      </c>
      <c r="D63" s="126" t="s">
        <v>236</v>
      </c>
      <c r="E63" s="128">
        <f>Výdaje!D512</f>
        <v>86481.63</v>
      </c>
      <c r="F63" s="550">
        <f>Výdaje!E512</f>
        <v>78017.8</v>
      </c>
      <c r="G63" s="233" t="str">
        <f>Výdaje!F512</f>
        <v>x</v>
      </c>
      <c r="H63" s="233" t="str">
        <f>Výdaje!G512</f>
        <v>x</v>
      </c>
      <c r="I63" s="239" t="str">
        <f>Výdaje!H512</f>
        <v>x</v>
      </c>
    </row>
    <row r="64" spans="1:17" x14ac:dyDescent="0.2">
      <c r="A64" s="345"/>
      <c r="B64" s="679"/>
      <c r="C64" s="541">
        <v>926</v>
      </c>
      <c r="D64" s="542" t="s">
        <v>150</v>
      </c>
      <c r="E64" s="543">
        <f>Výdaje!D616</f>
        <v>6600</v>
      </c>
      <c r="F64" s="655">
        <f>Výdaje!E616</f>
        <v>6600</v>
      </c>
      <c r="G64" s="656">
        <f>Výdaje!F616</f>
        <v>6600</v>
      </c>
      <c r="H64" s="656">
        <f>Výdaje!G616</f>
        <v>6600</v>
      </c>
      <c r="I64" s="657">
        <f>Výdaje!H616</f>
        <v>6600</v>
      </c>
      <c r="M64" s="562"/>
      <c r="N64" s="562"/>
      <c r="O64" s="562"/>
    </row>
    <row r="65" spans="1:15" s="31" customFormat="1" x14ac:dyDescent="0.2">
      <c r="A65" s="677" t="s">
        <v>36</v>
      </c>
      <c r="B65" s="536" t="s">
        <v>37</v>
      </c>
      <c r="C65" s="537" t="s">
        <v>15</v>
      </c>
      <c r="D65" s="538" t="s">
        <v>15</v>
      </c>
      <c r="E65" s="539">
        <f>SUM(E66:E72)</f>
        <v>196211.55</v>
      </c>
      <c r="F65" s="634">
        <f t="shared" ref="F65:I65" si="2">SUM(F66:F72)</f>
        <v>189817.5</v>
      </c>
      <c r="G65" s="635">
        <f t="shared" si="2"/>
        <v>185763.66500000001</v>
      </c>
      <c r="H65" s="635">
        <f t="shared" si="2"/>
        <v>191935.20895</v>
      </c>
      <c r="I65" s="338">
        <f t="shared" si="2"/>
        <v>194753.75329850003</v>
      </c>
      <c r="J65" s="339"/>
      <c r="K65" s="561"/>
      <c r="L65" s="561"/>
      <c r="M65" s="565"/>
      <c r="N65" s="565"/>
      <c r="O65" s="565"/>
    </row>
    <row r="66" spans="1:15" s="251" customFormat="1" x14ac:dyDescent="0.2">
      <c r="A66" s="672"/>
      <c r="B66" s="668" t="s">
        <v>38</v>
      </c>
      <c r="C66" s="255">
        <v>912</v>
      </c>
      <c r="D66" s="256" t="s">
        <v>337</v>
      </c>
      <c r="E66" s="128">
        <f>Výdaje!D52</f>
        <v>2900</v>
      </c>
      <c r="F66" s="550">
        <f>Výdaje!E52</f>
        <v>4200</v>
      </c>
      <c r="G66" s="37">
        <f>Výdaje!F52</f>
        <v>200</v>
      </c>
      <c r="H66" s="37">
        <f>Výdaje!G52</f>
        <v>3200</v>
      </c>
      <c r="I66" s="238">
        <f>Výdaje!H52</f>
        <v>3200</v>
      </c>
      <c r="J66" s="341"/>
      <c r="K66" s="564"/>
      <c r="L66" s="564"/>
      <c r="M66" s="564"/>
      <c r="N66" s="564"/>
      <c r="O66" s="564"/>
    </row>
    <row r="67" spans="1:15" x14ac:dyDescent="0.2">
      <c r="A67" s="672"/>
      <c r="B67" s="669"/>
      <c r="C67" s="36">
        <v>913</v>
      </c>
      <c r="D67" s="125" t="s">
        <v>29</v>
      </c>
      <c r="E67" s="128">
        <f>Výdaje!D25</f>
        <v>137480</v>
      </c>
      <c r="F67" s="550">
        <f>Výdaje!E25</f>
        <v>137480</v>
      </c>
      <c r="G67" s="37">
        <f>Výdaje!F25</f>
        <v>140229.6</v>
      </c>
      <c r="H67" s="37">
        <f>Výdaje!G25</f>
        <v>143034.19200000001</v>
      </c>
      <c r="I67" s="238">
        <f>Výdaje!H25</f>
        <v>145894.87584000002</v>
      </c>
    </row>
    <row r="68" spans="1:15" x14ac:dyDescent="0.2">
      <c r="A68" s="672"/>
      <c r="B68" s="669"/>
      <c r="C68" s="38">
        <v>914</v>
      </c>
      <c r="D68" s="126" t="s">
        <v>18</v>
      </c>
      <c r="E68" s="128">
        <f>Výdaje!D116</f>
        <v>11214</v>
      </c>
      <c r="F68" s="550">
        <f>Výdaje!E116</f>
        <v>11764</v>
      </c>
      <c r="G68" s="37">
        <f>Výdaje!F116</f>
        <v>11714</v>
      </c>
      <c r="H68" s="37">
        <f>Výdaje!G116</f>
        <v>11714</v>
      </c>
      <c r="I68" s="238">
        <f>Výdaje!H116</f>
        <v>11714</v>
      </c>
    </row>
    <row r="69" spans="1:15" x14ac:dyDescent="0.2">
      <c r="A69" s="672"/>
      <c r="B69" s="669"/>
      <c r="C69" s="38">
        <v>917</v>
      </c>
      <c r="D69" s="126" t="s">
        <v>146</v>
      </c>
      <c r="E69" s="128">
        <f>Výdaje!D311</f>
        <v>18379.5</v>
      </c>
      <c r="F69" s="550">
        <f>Výdaje!E311</f>
        <v>18499.5</v>
      </c>
      <c r="G69" s="37">
        <f>Výdaje!F311</f>
        <v>18620.065000000002</v>
      </c>
      <c r="H69" s="37">
        <f>Výdaje!G311</f>
        <v>18987.016950000001</v>
      </c>
      <c r="I69" s="238">
        <f>Výdaje!H311</f>
        <v>18944.877458499999</v>
      </c>
    </row>
    <row r="70" spans="1:15" x14ac:dyDescent="0.2">
      <c r="A70" s="672"/>
      <c r="B70" s="669"/>
      <c r="C70" s="38">
        <v>920</v>
      </c>
      <c r="D70" s="126" t="s">
        <v>19</v>
      </c>
      <c r="E70" s="128">
        <f>Výdaje!D426</f>
        <v>0</v>
      </c>
      <c r="F70" s="550">
        <f>Výdaje!E426</f>
        <v>0</v>
      </c>
      <c r="G70" s="37">
        <f>Výdaje!F426</f>
        <v>0</v>
      </c>
      <c r="H70" s="37">
        <f>Výdaje!G426</f>
        <v>0</v>
      </c>
      <c r="I70" s="238">
        <f>Výdaje!H426</f>
        <v>0</v>
      </c>
    </row>
    <row r="71" spans="1:15" x14ac:dyDescent="0.2">
      <c r="A71" s="672"/>
      <c r="B71" s="669"/>
      <c r="C71" s="38">
        <v>923</v>
      </c>
      <c r="D71" s="126" t="s">
        <v>236</v>
      </c>
      <c r="E71" s="128">
        <f>Výdaje!D531</f>
        <v>11238.05</v>
      </c>
      <c r="F71" s="550">
        <f>Výdaje!E531</f>
        <v>2874</v>
      </c>
      <c r="G71" s="233" t="str">
        <f>Výdaje!F531</f>
        <v>x</v>
      </c>
      <c r="H71" s="233" t="str">
        <f>Výdaje!G531</f>
        <v>x</v>
      </c>
      <c r="I71" s="239" t="str">
        <f>Výdaje!H531</f>
        <v>x</v>
      </c>
    </row>
    <row r="72" spans="1:15" x14ac:dyDescent="0.2">
      <c r="A72" s="345"/>
      <c r="B72" s="670"/>
      <c r="C72" s="38">
        <v>926</v>
      </c>
      <c r="D72" s="126" t="s">
        <v>150</v>
      </c>
      <c r="E72" s="128">
        <f>Výdaje!D617</f>
        <v>15000</v>
      </c>
      <c r="F72" s="550">
        <f>Výdaje!E617</f>
        <v>15000</v>
      </c>
      <c r="G72" s="37">
        <f>Výdaje!F617</f>
        <v>15000</v>
      </c>
      <c r="H72" s="37">
        <f>Výdaje!G617</f>
        <v>15000</v>
      </c>
      <c r="I72" s="238">
        <f>Výdaje!H617</f>
        <v>15000</v>
      </c>
    </row>
    <row r="73" spans="1:15" s="31" customFormat="1" x14ac:dyDescent="0.2">
      <c r="A73" s="672" t="s">
        <v>39</v>
      </c>
      <c r="B73" s="34" t="s">
        <v>40</v>
      </c>
      <c r="C73" s="35" t="s">
        <v>15</v>
      </c>
      <c r="D73" s="124" t="s">
        <v>15</v>
      </c>
      <c r="E73" s="129">
        <f>SUM(E74:E82)</f>
        <v>58410.83</v>
      </c>
      <c r="F73" s="234">
        <f t="shared" ref="F73:I73" si="3">SUM(F74:F82)</f>
        <v>60210.850200000001</v>
      </c>
      <c r="G73" s="235">
        <f t="shared" si="3"/>
        <v>61655.920160000001</v>
      </c>
      <c r="H73" s="235">
        <f t="shared" si="3"/>
        <v>56078.530039999998</v>
      </c>
      <c r="I73" s="338">
        <f t="shared" si="3"/>
        <v>55112.448000000004</v>
      </c>
      <c r="J73" s="339"/>
      <c r="K73" s="561"/>
      <c r="L73" s="561"/>
      <c r="M73" s="561"/>
      <c r="N73" s="561"/>
      <c r="O73" s="561"/>
    </row>
    <row r="74" spans="1:15" s="251" customFormat="1" x14ac:dyDescent="0.2">
      <c r="A74" s="672"/>
      <c r="B74" s="668" t="s">
        <v>41</v>
      </c>
      <c r="C74" s="255">
        <v>912</v>
      </c>
      <c r="D74" s="256" t="s">
        <v>337</v>
      </c>
      <c r="E74" s="128">
        <f>Výdaje!D61</f>
        <v>0</v>
      </c>
      <c r="F74" s="550">
        <f>Výdaje!E61</f>
        <v>0</v>
      </c>
      <c r="G74" s="37">
        <f>Výdaje!F61</f>
        <v>0</v>
      </c>
      <c r="H74" s="37">
        <f>Výdaje!G61</f>
        <v>0</v>
      </c>
      <c r="I74" s="238">
        <f>Výdaje!H61</f>
        <v>0</v>
      </c>
      <c r="J74" s="341"/>
      <c r="K74" s="564"/>
      <c r="L74" s="564"/>
      <c r="M74" s="564"/>
      <c r="N74" s="564"/>
      <c r="O74" s="564"/>
    </row>
    <row r="75" spans="1:15" x14ac:dyDescent="0.2">
      <c r="A75" s="672"/>
      <c r="B75" s="669"/>
      <c r="C75" s="36">
        <v>913</v>
      </c>
      <c r="D75" s="125" t="s">
        <v>29</v>
      </c>
      <c r="E75" s="128">
        <f>Výdaje!D26</f>
        <v>6000</v>
      </c>
      <c r="F75" s="550">
        <f>Výdaje!E26</f>
        <v>6000</v>
      </c>
      <c r="G75" s="37">
        <f>Výdaje!F26</f>
        <v>6120</v>
      </c>
      <c r="H75" s="37">
        <f>Výdaje!G26</f>
        <v>6242.4000000000005</v>
      </c>
      <c r="I75" s="238">
        <f>Výdaje!H26</f>
        <v>6367.2480000000005</v>
      </c>
    </row>
    <row r="76" spans="1:15" x14ac:dyDescent="0.2">
      <c r="A76" s="672"/>
      <c r="B76" s="669"/>
      <c r="C76" s="38">
        <v>914</v>
      </c>
      <c r="D76" s="126" t="s">
        <v>18</v>
      </c>
      <c r="E76" s="128">
        <f>Výdaje!D134</f>
        <v>8426.2000000000007</v>
      </c>
      <c r="F76" s="550">
        <f>Výdaje!E134</f>
        <v>8133.7</v>
      </c>
      <c r="G76" s="37">
        <f>Výdaje!F134</f>
        <v>8426.2000000000007</v>
      </c>
      <c r="H76" s="37">
        <f>Výdaje!G134</f>
        <v>8526.2000000000007</v>
      </c>
      <c r="I76" s="238">
        <f>Výdaje!H134</f>
        <v>8526.2000000000007</v>
      </c>
    </row>
    <row r="77" spans="1:15" x14ac:dyDescent="0.2">
      <c r="A77" s="672"/>
      <c r="B77" s="669"/>
      <c r="C77" s="38">
        <v>917</v>
      </c>
      <c r="D77" s="126" t="s">
        <v>146</v>
      </c>
      <c r="E77" s="128">
        <f>Výdaje!D357</f>
        <v>6364.63</v>
      </c>
      <c r="F77" s="550">
        <f>Výdaje!E357</f>
        <v>5964.6502</v>
      </c>
      <c r="G77" s="37">
        <f>Výdaje!F357</f>
        <v>5989.7201599999999</v>
      </c>
      <c r="H77" s="37">
        <f>Výdaje!G357</f>
        <v>5989.9300400000002</v>
      </c>
      <c r="I77" s="238">
        <f>Výdaje!H357</f>
        <v>4899</v>
      </c>
    </row>
    <row r="78" spans="1:15" x14ac:dyDescent="0.2">
      <c r="A78" s="672"/>
      <c r="B78" s="669"/>
      <c r="C78" s="38">
        <v>920</v>
      </c>
      <c r="D78" s="126" t="s">
        <v>19</v>
      </c>
      <c r="E78" s="128">
        <f>Výdaje!D429</f>
        <v>2300</v>
      </c>
      <c r="F78" s="550">
        <f>Výdaje!E429</f>
        <v>1792.5</v>
      </c>
      <c r="G78" s="37">
        <f>Výdaje!F429</f>
        <v>200</v>
      </c>
      <c r="H78" s="37">
        <f>Výdaje!G429</f>
        <v>0</v>
      </c>
      <c r="I78" s="238">
        <f>Výdaje!H429</f>
        <v>0</v>
      </c>
    </row>
    <row r="79" spans="1:15" x14ac:dyDescent="0.2">
      <c r="A79" s="672"/>
      <c r="B79" s="669"/>
      <c r="C79" s="38">
        <v>923</v>
      </c>
      <c r="D79" s="126" t="s">
        <v>236</v>
      </c>
      <c r="E79" s="128">
        <f>Výdaje!D543</f>
        <v>0</v>
      </c>
      <c r="F79" s="550">
        <f>Výdaje!E543</f>
        <v>0</v>
      </c>
      <c r="G79" s="233" t="str">
        <f>Výdaje!F543</f>
        <v>x</v>
      </c>
      <c r="H79" s="233" t="str">
        <f>Výdaje!G543</f>
        <v>x</v>
      </c>
      <c r="I79" s="239" t="str">
        <f>Výdaje!H543</f>
        <v>x</v>
      </c>
    </row>
    <row r="80" spans="1:15" x14ac:dyDescent="0.2">
      <c r="A80" s="672"/>
      <c r="B80" s="669"/>
      <c r="C80" s="38">
        <v>926</v>
      </c>
      <c r="D80" s="126" t="s">
        <v>150</v>
      </c>
      <c r="E80" s="128">
        <f>Výdaje!D618</f>
        <v>15320</v>
      </c>
      <c r="F80" s="550">
        <f>Výdaje!E618</f>
        <v>15320</v>
      </c>
      <c r="G80" s="37">
        <f>Výdaje!F618</f>
        <v>15320</v>
      </c>
      <c r="H80" s="37">
        <f>Výdaje!G618</f>
        <v>15320</v>
      </c>
      <c r="I80" s="238">
        <f>Výdaje!H618</f>
        <v>15320</v>
      </c>
    </row>
    <row r="81" spans="1:16" x14ac:dyDescent="0.2">
      <c r="A81" s="672"/>
      <c r="B81" s="669"/>
      <c r="C81" s="38">
        <v>932</v>
      </c>
      <c r="D81" s="126" t="s">
        <v>42</v>
      </c>
      <c r="E81" s="128">
        <f>Výdaje!D623</f>
        <v>18000</v>
      </c>
      <c r="F81" s="550">
        <f>Výdaje!E623</f>
        <v>21000</v>
      </c>
      <c r="G81" s="37">
        <f>Výdaje!F623</f>
        <v>23600</v>
      </c>
      <c r="H81" s="37">
        <f>Výdaje!G623</f>
        <v>18000</v>
      </c>
      <c r="I81" s="238">
        <f>Výdaje!H623</f>
        <v>18000</v>
      </c>
    </row>
    <row r="82" spans="1:16" x14ac:dyDescent="0.2">
      <c r="A82" s="628"/>
      <c r="B82" s="670"/>
      <c r="C82" s="38">
        <v>934</v>
      </c>
      <c r="D82" s="126" t="s">
        <v>212</v>
      </c>
      <c r="E82" s="128">
        <f>Výdaje!D627</f>
        <v>2000</v>
      </c>
      <c r="F82" s="550">
        <f>Výdaje!E627</f>
        <v>2000</v>
      </c>
      <c r="G82" s="37">
        <f>Výdaje!F627</f>
        <v>2000</v>
      </c>
      <c r="H82" s="37">
        <f>Výdaje!G626</f>
        <v>2000</v>
      </c>
      <c r="I82" s="238">
        <f>Výdaje!H626</f>
        <v>2000</v>
      </c>
    </row>
    <row r="83" spans="1:16" s="31" customFormat="1" x14ac:dyDescent="0.2">
      <c r="A83" s="671" t="s">
        <v>43</v>
      </c>
      <c r="B83" s="34" t="s">
        <v>44</v>
      </c>
      <c r="C83" s="35" t="s">
        <v>15</v>
      </c>
      <c r="D83" s="124" t="s">
        <v>15</v>
      </c>
      <c r="E83" s="129">
        <f>SUM(E84:E90)</f>
        <v>385656.18000000005</v>
      </c>
      <c r="F83" s="234">
        <f>SUM(F84:F90)</f>
        <v>381819.11</v>
      </c>
      <c r="G83" s="235">
        <f>SUM(G84:G90)</f>
        <v>470627.03</v>
      </c>
      <c r="H83" s="235">
        <f>SUM(H84:H90)</f>
        <v>494005.81960000005</v>
      </c>
      <c r="I83" s="236">
        <f>SUM(I84:I90)</f>
        <v>498516.45299200004</v>
      </c>
      <c r="J83" s="339"/>
      <c r="K83" s="561"/>
      <c r="L83" s="565"/>
      <c r="M83" s="565"/>
      <c r="N83" s="565"/>
      <c r="O83" s="565"/>
      <c r="P83" s="339"/>
    </row>
    <row r="84" spans="1:16" s="251" customFormat="1" x14ac:dyDescent="0.2">
      <c r="A84" s="672"/>
      <c r="B84" s="668" t="s">
        <v>45</v>
      </c>
      <c r="C84" s="255">
        <v>912</v>
      </c>
      <c r="D84" s="256" t="s">
        <v>337</v>
      </c>
      <c r="E84" s="128">
        <f>Výdaje!D65</f>
        <v>33186</v>
      </c>
      <c r="F84" s="550">
        <f>Výdaje!E65</f>
        <v>2000</v>
      </c>
      <c r="G84" s="37">
        <f>Výdaje!F65</f>
        <v>12000</v>
      </c>
      <c r="H84" s="37">
        <f>Výdaje!G65</f>
        <v>10000</v>
      </c>
      <c r="I84" s="238">
        <f>Výdaje!H65</f>
        <v>10000</v>
      </c>
      <c r="J84" s="341"/>
      <c r="K84" s="564"/>
      <c r="L84" s="415"/>
      <c r="M84" s="415"/>
      <c r="N84" s="415"/>
      <c r="O84" s="415"/>
      <c r="P84" s="341"/>
    </row>
    <row r="85" spans="1:16" x14ac:dyDescent="0.2">
      <c r="A85" s="672"/>
      <c r="B85" s="669"/>
      <c r="C85" s="36">
        <v>913</v>
      </c>
      <c r="D85" s="125" t="s">
        <v>29</v>
      </c>
      <c r="E85" s="128">
        <f>Výdaje!D27</f>
        <v>216774</v>
      </c>
      <c r="F85" s="550">
        <f>Výdaje!E27</f>
        <v>216774</v>
      </c>
      <c r="G85" s="37">
        <f>Výdaje!F27</f>
        <v>221109.48</v>
      </c>
      <c r="H85" s="37">
        <f>Výdaje!G27</f>
        <v>225531.66960000002</v>
      </c>
      <c r="I85" s="238">
        <f>Výdaje!H27</f>
        <v>230042.30299200004</v>
      </c>
    </row>
    <row r="86" spans="1:16" x14ac:dyDescent="0.2">
      <c r="A86" s="672"/>
      <c r="B86" s="669"/>
      <c r="C86" s="38">
        <v>914</v>
      </c>
      <c r="D86" s="126" t="s">
        <v>18</v>
      </c>
      <c r="E86" s="128">
        <f>Výdaje!D164</f>
        <v>6418.4</v>
      </c>
      <c r="F86" s="550">
        <f>Výdaje!E164</f>
        <v>3767.33</v>
      </c>
      <c r="G86" s="37">
        <f>Výdaje!F164</f>
        <v>3239.77</v>
      </c>
      <c r="H86" s="37">
        <f>Výdaje!G164</f>
        <v>3239.77</v>
      </c>
      <c r="I86" s="238">
        <f>Výdaje!H164</f>
        <v>3239.77</v>
      </c>
    </row>
    <row r="87" spans="1:16" x14ac:dyDescent="0.2">
      <c r="A87" s="672"/>
      <c r="B87" s="669"/>
      <c r="C87" s="38">
        <v>917</v>
      </c>
      <c r="D87" s="126" t="s">
        <v>146</v>
      </c>
      <c r="E87" s="128">
        <f>Výdaje!D377</f>
        <v>44600</v>
      </c>
      <c r="F87" s="550">
        <f>Výdaje!E377</f>
        <v>44600</v>
      </c>
      <c r="G87" s="37">
        <f>Výdaje!F377</f>
        <v>44600</v>
      </c>
      <c r="H87" s="37">
        <f>Výdaje!G377</f>
        <v>45556.6</v>
      </c>
      <c r="I87" s="238">
        <f>Výdaje!H377</f>
        <v>45556.6</v>
      </c>
    </row>
    <row r="88" spans="1:16" x14ac:dyDescent="0.2">
      <c r="A88" s="672"/>
      <c r="B88" s="669"/>
      <c r="C88" s="38">
        <v>920</v>
      </c>
      <c r="D88" s="126" t="s">
        <v>19</v>
      </c>
      <c r="E88" s="128">
        <f>Výdaje!D435</f>
        <v>82777.78</v>
      </c>
      <c r="F88" s="550">
        <f>Výdaje!E435</f>
        <v>112777.78</v>
      </c>
      <c r="G88" s="37">
        <f>Výdaje!F435</f>
        <v>187777.78</v>
      </c>
      <c r="H88" s="37">
        <f>Výdaje!G435</f>
        <v>207777.78</v>
      </c>
      <c r="I88" s="238">
        <f>Výdaje!H435</f>
        <v>207777.78</v>
      </c>
    </row>
    <row r="89" spans="1:16" x14ac:dyDescent="0.2">
      <c r="A89" s="672"/>
      <c r="B89" s="669"/>
      <c r="C89" s="38">
        <v>923</v>
      </c>
      <c r="D89" s="126" t="s">
        <v>236</v>
      </c>
      <c r="E89" s="128">
        <f>Výdaje!D546</f>
        <v>0</v>
      </c>
      <c r="F89" s="550">
        <f>Výdaje!E546</f>
        <v>0</v>
      </c>
      <c r="G89" s="233" t="str">
        <f>Výdaje!F546</f>
        <v>x</v>
      </c>
      <c r="H89" s="233" t="str">
        <f>Výdaje!G546</f>
        <v>x</v>
      </c>
      <c r="I89" s="239" t="str">
        <f>Výdaje!H546</f>
        <v>x</v>
      </c>
    </row>
    <row r="90" spans="1:16" x14ac:dyDescent="0.2">
      <c r="A90" s="240"/>
      <c r="B90" s="670"/>
      <c r="C90" s="38">
        <v>926</v>
      </c>
      <c r="D90" s="126" t="s">
        <v>150</v>
      </c>
      <c r="E90" s="128">
        <f>Výdaje!D619</f>
        <v>1900</v>
      </c>
      <c r="F90" s="550">
        <f>Výdaje!E619</f>
        <v>1900</v>
      </c>
      <c r="G90" s="37">
        <f>Výdaje!F619</f>
        <v>1900</v>
      </c>
      <c r="H90" s="37">
        <f>Výdaje!G619</f>
        <v>1900</v>
      </c>
      <c r="I90" s="238">
        <f>Výdaje!H619</f>
        <v>1900</v>
      </c>
    </row>
    <row r="91" spans="1:16" s="31" customFormat="1" x14ac:dyDescent="0.2">
      <c r="A91" s="671" t="s">
        <v>46</v>
      </c>
      <c r="B91" s="34" t="s">
        <v>47</v>
      </c>
      <c r="C91" s="35" t="s">
        <v>15</v>
      </c>
      <c r="D91" s="124" t="s">
        <v>15</v>
      </c>
      <c r="E91" s="129">
        <f>SUM(E92:E92)</f>
        <v>4750</v>
      </c>
      <c r="F91" s="551">
        <f>SUM(F92:F92)</f>
        <v>4750</v>
      </c>
      <c r="G91" s="39">
        <f>SUM(G92:G92)</f>
        <v>4750</v>
      </c>
      <c r="H91" s="39">
        <f>SUM(H92:H92)</f>
        <v>4750</v>
      </c>
      <c r="I91" s="241">
        <f>SUM(I92:I92)</f>
        <v>4750</v>
      </c>
      <c r="J91" s="339"/>
      <c r="K91" s="561"/>
      <c r="L91" s="561"/>
      <c r="M91" s="561"/>
      <c r="N91" s="561"/>
      <c r="O91" s="561"/>
    </row>
    <row r="92" spans="1:16" x14ac:dyDescent="0.2">
      <c r="A92" s="673"/>
      <c r="B92" s="627" t="s">
        <v>48</v>
      </c>
      <c r="C92" s="38">
        <v>914</v>
      </c>
      <c r="D92" s="126" t="s">
        <v>18</v>
      </c>
      <c r="E92" s="128">
        <f>Výdaje!D174</f>
        <v>4750</v>
      </c>
      <c r="F92" s="550">
        <f>Výdaje!E174</f>
        <v>4750</v>
      </c>
      <c r="G92" s="37">
        <f>Výdaje!F174</f>
        <v>4750</v>
      </c>
      <c r="H92" s="37">
        <f>Výdaje!G174</f>
        <v>4750</v>
      </c>
      <c r="I92" s="238">
        <f>Výdaje!H174</f>
        <v>4750</v>
      </c>
    </row>
    <row r="93" spans="1:16" s="31" customFormat="1" x14ac:dyDescent="0.2">
      <c r="A93" s="671" t="s">
        <v>49</v>
      </c>
      <c r="B93" s="34" t="s">
        <v>50</v>
      </c>
      <c r="C93" s="35" t="s">
        <v>15</v>
      </c>
      <c r="D93" s="124" t="s">
        <v>15</v>
      </c>
      <c r="E93" s="129">
        <f>SUM(E94:E95)</f>
        <v>1315</v>
      </c>
      <c r="F93" s="551">
        <f>SUM(F94:F95)</f>
        <v>865</v>
      </c>
      <c r="G93" s="39">
        <f>SUM(G94:G95)</f>
        <v>915</v>
      </c>
      <c r="H93" s="39">
        <f>SUM(H94:H95)</f>
        <v>840</v>
      </c>
      <c r="I93" s="241">
        <f>SUM(I94:I95)</f>
        <v>840</v>
      </c>
      <c r="J93" s="339"/>
      <c r="K93" s="561"/>
      <c r="L93" s="561"/>
      <c r="M93" s="561"/>
      <c r="N93" s="561"/>
      <c r="O93" s="561"/>
    </row>
    <row r="94" spans="1:16" x14ac:dyDescent="0.2">
      <c r="A94" s="672"/>
      <c r="B94" s="668" t="s">
        <v>51</v>
      </c>
      <c r="C94" s="38">
        <v>914</v>
      </c>
      <c r="D94" s="126" t="s">
        <v>18</v>
      </c>
      <c r="E94" s="128">
        <f>Výdaje!D175</f>
        <v>365</v>
      </c>
      <c r="F94" s="550">
        <f>Výdaje!E175</f>
        <v>365</v>
      </c>
      <c r="G94" s="37">
        <f>Výdaje!F175</f>
        <v>415</v>
      </c>
      <c r="H94" s="37">
        <f>Výdaje!G175</f>
        <v>340</v>
      </c>
      <c r="I94" s="238">
        <f>Výdaje!H175</f>
        <v>340</v>
      </c>
    </row>
    <row r="95" spans="1:16" x14ac:dyDescent="0.2">
      <c r="A95" s="672"/>
      <c r="B95" s="669"/>
      <c r="C95" s="38">
        <v>920</v>
      </c>
      <c r="D95" s="126" t="s">
        <v>19</v>
      </c>
      <c r="E95" s="128">
        <f>Výdaje!D441</f>
        <v>950</v>
      </c>
      <c r="F95" s="550">
        <f>Výdaje!E441</f>
        <v>500</v>
      </c>
      <c r="G95" s="37">
        <f>Výdaje!F441</f>
        <v>500</v>
      </c>
      <c r="H95" s="37">
        <f>Výdaje!G441</f>
        <v>500</v>
      </c>
      <c r="I95" s="238">
        <f>Výdaje!H441</f>
        <v>500</v>
      </c>
    </row>
    <row r="96" spans="1:16" s="31" customFormat="1" x14ac:dyDescent="0.2">
      <c r="A96" s="671" t="s">
        <v>52</v>
      </c>
      <c r="B96" s="34" t="s">
        <v>53</v>
      </c>
      <c r="C96" s="35" t="s">
        <v>15</v>
      </c>
      <c r="D96" s="124" t="s">
        <v>15</v>
      </c>
      <c r="E96" s="129">
        <f>SUM(E97:E100)</f>
        <v>50112.666400000002</v>
      </c>
      <c r="F96" s="551">
        <f>SUM(F97:F100)</f>
        <v>52038.91</v>
      </c>
      <c r="G96" s="39">
        <f>SUM(G97:G100)</f>
        <v>51466.2</v>
      </c>
      <c r="H96" s="39">
        <f>SUM(H97:H100)</f>
        <v>51423.199999999997</v>
      </c>
      <c r="I96" s="241">
        <f>SUM(I97:I100)</f>
        <v>51423.199999999997</v>
      </c>
      <c r="J96" s="339"/>
      <c r="K96" s="561"/>
      <c r="L96" s="561"/>
      <c r="M96" s="561"/>
      <c r="N96" s="561"/>
      <c r="O96" s="561"/>
    </row>
    <row r="97" spans="1:15" x14ac:dyDescent="0.2">
      <c r="A97" s="672"/>
      <c r="B97" s="668" t="s">
        <v>54</v>
      </c>
      <c r="C97" s="38">
        <v>914</v>
      </c>
      <c r="D97" s="126" t="s">
        <v>18</v>
      </c>
      <c r="E97" s="128">
        <f>Výdaje!D176</f>
        <v>40786.9064</v>
      </c>
      <c r="F97" s="550">
        <f>Výdaje!E176</f>
        <v>43538.91</v>
      </c>
      <c r="G97" s="37">
        <f>Výdaje!F176</f>
        <v>40966.199999999997</v>
      </c>
      <c r="H97" s="37">
        <f>Výdaje!G176</f>
        <v>40923.199999999997</v>
      </c>
      <c r="I97" s="238">
        <f>Výdaje!H176</f>
        <v>40923.199999999997</v>
      </c>
    </row>
    <row r="98" spans="1:15" x14ac:dyDescent="0.2">
      <c r="A98" s="672"/>
      <c r="B98" s="669"/>
      <c r="C98" s="38">
        <v>917</v>
      </c>
      <c r="D98" s="126" t="s">
        <v>146</v>
      </c>
      <c r="E98" s="128">
        <f>Výdaje!D387</f>
        <v>0</v>
      </c>
      <c r="F98" s="550">
        <f>Výdaje!E387</f>
        <v>0</v>
      </c>
      <c r="G98" s="37">
        <f>Výdaje!F387</f>
        <v>0</v>
      </c>
      <c r="H98" s="37">
        <f>Výdaje!G387</f>
        <v>0</v>
      </c>
      <c r="I98" s="238">
        <f>Výdaje!H387</f>
        <v>0</v>
      </c>
    </row>
    <row r="99" spans="1:15" x14ac:dyDescent="0.2">
      <c r="A99" s="672"/>
      <c r="B99" s="669"/>
      <c r="C99" s="38">
        <v>920</v>
      </c>
      <c r="D99" s="126" t="s">
        <v>19</v>
      </c>
      <c r="E99" s="128">
        <f>Výdaje!D446</f>
        <v>9325.76</v>
      </c>
      <c r="F99" s="550">
        <f>Výdaje!E446</f>
        <v>8500</v>
      </c>
      <c r="G99" s="37">
        <f>Výdaje!F446</f>
        <v>10500</v>
      </c>
      <c r="H99" s="37">
        <f>Výdaje!G446</f>
        <v>10500</v>
      </c>
      <c r="I99" s="238">
        <f>Výdaje!H446</f>
        <v>10500</v>
      </c>
    </row>
    <row r="100" spans="1:15" x14ac:dyDescent="0.2">
      <c r="A100" s="673"/>
      <c r="B100" s="670"/>
      <c r="C100" s="38">
        <v>923</v>
      </c>
      <c r="D100" s="126" t="s">
        <v>236</v>
      </c>
      <c r="E100" s="128">
        <f>Výdaje!D548</f>
        <v>0</v>
      </c>
      <c r="F100" s="550">
        <f>Výdaje!E548</f>
        <v>0</v>
      </c>
      <c r="G100" s="233" t="str">
        <f>Výdaje!F548</f>
        <v>x</v>
      </c>
      <c r="H100" s="233" t="str">
        <f>Výdaje!G548</f>
        <v>x</v>
      </c>
      <c r="I100" s="239" t="str">
        <f>Výdaje!H548</f>
        <v>x</v>
      </c>
    </row>
    <row r="101" spans="1:15" s="31" customFormat="1" x14ac:dyDescent="0.2">
      <c r="A101" s="671" t="s">
        <v>55</v>
      </c>
      <c r="B101" s="34" t="s">
        <v>56</v>
      </c>
      <c r="C101" s="35" t="s">
        <v>15</v>
      </c>
      <c r="D101" s="124" t="s">
        <v>15</v>
      </c>
      <c r="E101" s="129">
        <f>SUM(E102:E102)</f>
        <v>0</v>
      </c>
      <c r="F101" s="551">
        <f>SUM(F102:F102)</f>
        <v>0</v>
      </c>
      <c r="G101" s="39">
        <f>SUM(G102:G102)</f>
        <v>0</v>
      </c>
      <c r="H101" s="39">
        <f>SUM(H102:H102)</f>
        <v>0</v>
      </c>
      <c r="I101" s="241">
        <f>SUM(I102:I102)</f>
        <v>0</v>
      </c>
      <c r="J101" s="339"/>
      <c r="K101" s="561"/>
      <c r="L101" s="561"/>
      <c r="M101" s="561"/>
      <c r="N101" s="561"/>
      <c r="O101" s="561"/>
    </row>
    <row r="102" spans="1:15" x14ac:dyDescent="0.2">
      <c r="A102" s="673"/>
      <c r="B102" s="627" t="s">
        <v>57</v>
      </c>
      <c r="C102" s="38">
        <v>914</v>
      </c>
      <c r="D102" s="126" t="s">
        <v>18</v>
      </c>
      <c r="E102" s="128">
        <v>0</v>
      </c>
      <c r="F102" s="550">
        <v>0</v>
      </c>
      <c r="G102" s="37">
        <v>0</v>
      </c>
      <c r="H102" s="37">
        <v>0</v>
      </c>
      <c r="I102" s="238">
        <v>0</v>
      </c>
    </row>
    <row r="103" spans="1:15" s="31" customFormat="1" x14ac:dyDescent="0.2">
      <c r="A103" s="671" t="s">
        <v>58</v>
      </c>
      <c r="B103" s="34" t="s">
        <v>59</v>
      </c>
      <c r="C103" s="35" t="s">
        <v>15</v>
      </c>
      <c r="D103" s="124" t="s">
        <v>15</v>
      </c>
      <c r="E103" s="129">
        <f>SUM(E104:E106)</f>
        <v>238245</v>
      </c>
      <c r="F103" s="551">
        <f>SUM(F104:F106)</f>
        <v>94961.2</v>
      </c>
      <c r="G103" s="39">
        <f>SUM(G104:G106)</f>
        <v>28600</v>
      </c>
      <c r="H103" s="39">
        <f>SUM(H104:H106)</f>
        <v>49600</v>
      </c>
      <c r="I103" s="241">
        <f>SUM(I104:I106)</f>
        <v>49600</v>
      </c>
      <c r="J103" s="339"/>
      <c r="K103" s="561"/>
      <c r="L103" s="561"/>
      <c r="M103" s="561"/>
      <c r="N103" s="561"/>
      <c r="O103" s="561"/>
    </row>
    <row r="104" spans="1:15" x14ac:dyDescent="0.2">
      <c r="A104" s="672"/>
      <c r="B104" s="668" t="s">
        <v>60</v>
      </c>
      <c r="C104" s="38">
        <v>914</v>
      </c>
      <c r="D104" s="126" t="s">
        <v>18</v>
      </c>
      <c r="E104" s="128">
        <f>Výdaje!D188</f>
        <v>7600</v>
      </c>
      <c r="F104" s="550">
        <f>Výdaje!E188</f>
        <v>4600</v>
      </c>
      <c r="G104" s="37">
        <f>Výdaje!F188</f>
        <v>4600</v>
      </c>
      <c r="H104" s="37">
        <f>Výdaje!G188</f>
        <v>4600</v>
      </c>
      <c r="I104" s="238">
        <f>Výdaje!H188</f>
        <v>4600</v>
      </c>
    </row>
    <row r="105" spans="1:15" x14ac:dyDescent="0.2">
      <c r="A105" s="672"/>
      <c r="B105" s="669"/>
      <c r="C105" s="38">
        <v>920</v>
      </c>
      <c r="D105" s="126" t="s">
        <v>19</v>
      </c>
      <c r="E105" s="128">
        <f>Výdaje!D451</f>
        <v>35825</v>
      </c>
      <c r="F105" s="550">
        <f>Výdaje!E451</f>
        <v>0</v>
      </c>
      <c r="G105" s="37">
        <f>Výdaje!F451</f>
        <v>24000</v>
      </c>
      <c r="H105" s="37">
        <f>Výdaje!G451</f>
        <v>45000</v>
      </c>
      <c r="I105" s="238">
        <f>Výdaje!H451</f>
        <v>45000</v>
      </c>
      <c r="K105" s="562"/>
    </row>
    <row r="106" spans="1:15" x14ac:dyDescent="0.2">
      <c r="A106" s="673"/>
      <c r="B106" s="670"/>
      <c r="C106" s="38">
        <v>923</v>
      </c>
      <c r="D106" s="126" t="s">
        <v>236</v>
      </c>
      <c r="E106" s="128">
        <f>Výdaje!D550</f>
        <v>194820</v>
      </c>
      <c r="F106" s="550">
        <f>Výdaje!E550</f>
        <v>90361.2</v>
      </c>
      <c r="G106" s="233" t="str">
        <f>Výdaje!F550</f>
        <v>x</v>
      </c>
      <c r="H106" s="233" t="str">
        <f>Výdaje!G550</f>
        <v>x</v>
      </c>
      <c r="I106" s="239" t="str">
        <f>Výdaje!H550</f>
        <v>x</v>
      </c>
      <c r="K106" s="562"/>
    </row>
    <row r="107" spans="1:15" s="31" customFormat="1" x14ac:dyDescent="0.2">
      <c r="A107" s="671" t="s">
        <v>61</v>
      </c>
      <c r="B107" s="34" t="s">
        <v>62</v>
      </c>
      <c r="C107" s="35" t="s">
        <v>15</v>
      </c>
      <c r="D107" s="124" t="s">
        <v>15</v>
      </c>
      <c r="E107" s="129">
        <f>SUM(E108:E113)</f>
        <v>415181.65</v>
      </c>
      <c r="F107" s="551">
        <f>SUM(F108:F113)</f>
        <v>409531.28135</v>
      </c>
      <c r="G107" s="39">
        <f>SUM(G108:G113)</f>
        <v>414502.62079724995</v>
      </c>
      <c r="H107" s="39">
        <f>SUM(H108:H113)</f>
        <v>428528.99529015366</v>
      </c>
      <c r="I107" s="241">
        <f>SUM(I108:I113)</f>
        <v>438319.42433755903</v>
      </c>
      <c r="J107" s="339"/>
      <c r="K107" s="565"/>
      <c r="L107" s="561"/>
      <c r="M107" s="561"/>
      <c r="N107" s="561"/>
      <c r="O107" s="561"/>
    </row>
    <row r="108" spans="1:15" x14ac:dyDescent="0.2">
      <c r="A108" s="672"/>
      <c r="B108" s="668" t="s">
        <v>63</v>
      </c>
      <c r="C108" s="36">
        <v>910</v>
      </c>
      <c r="D108" s="125" t="s">
        <v>17</v>
      </c>
      <c r="E108" s="128">
        <f>Výdaje!D12</f>
        <v>33587.699999999997</v>
      </c>
      <c r="F108" s="550">
        <f>Výdaje!E12</f>
        <v>32087.7</v>
      </c>
      <c r="G108" s="37">
        <f>Výdaje!F12</f>
        <v>30951.7</v>
      </c>
      <c r="H108" s="37">
        <f>Výdaje!G12</f>
        <v>32171.7</v>
      </c>
      <c r="I108" s="238">
        <f>Výdaje!H12</f>
        <v>33451.699999999997</v>
      </c>
      <c r="K108" s="562"/>
    </row>
    <row r="109" spans="1:15" x14ac:dyDescent="0.2">
      <c r="A109" s="672"/>
      <c r="B109" s="669"/>
      <c r="C109" s="36">
        <v>911</v>
      </c>
      <c r="D109" s="125" t="s">
        <v>244</v>
      </c>
      <c r="E109" s="128">
        <f>Výdaje!D16</f>
        <v>338887.34</v>
      </c>
      <c r="F109" s="550">
        <f>Výdaje!E16</f>
        <v>338887.33999999997</v>
      </c>
      <c r="G109" s="37">
        <f>Výdaje!F16</f>
        <v>346674.21099999995</v>
      </c>
      <c r="H109" s="37">
        <f>Výdaje!G16</f>
        <v>354648.90064999991</v>
      </c>
      <c r="I109" s="238">
        <f>Výdaje!H16</f>
        <v>362816.0358849999</v>
      </c>
      <c r="K109" s="562"/>
    </row>
    <row r="110" spans="1:15" x14ac:dyDescent="0.2">
      <c r="A110" s="672"/>
      <c r="B110" s="669"/>
      <c r="C110" s="38">
        <v>914</v>
      </c>
      <c r="D110" s="126" t="s">
        <v>18</v>
      </c>
      <c r="E110" s="128">
        <f>Výdaje!D189</f>
        <v>13010</v>
      </c>
      <c r="F110" s="550">
        <f>Výdaje!E189</f>
        <v>12400</v>
      </c>
      <c r="G110" s="37">
        <f>Výdaje!F189</f>
        <v>12400</v>
      </c>
      <c r="H110" s="37">
        <f>Výdaje!G189</f>
        <v>11900</v>
      </c>
      <c r="I110" s="238">
        <f>Výdaje!H189</f>
        <v>11900</v>
      </c>
      <c r="K110" s="562"/>
    </row>
    <row r="111" spans="1:15" x14ac:dyDescent="0.2">
      <c r="A111" s="672"/>
      <c r="B111" s="669"/>
      <c r="C111" s="38">
        <v>920</v>
      </c>
      <c r="D111" s="126" t="s">
        <v>19</v>
      </c>
      <c r="E111" s="128">
        <f>Výdaje!D459</f>
        <v>20850</v>
      </c>
      <c r="F111" s="550">
        <f>Výdaje!E459</f>
        <v>17000</v>
      </c>
      <c r="G111" s="37">
        <f>Výdaje!F459</f>
        <v>15000</v>
      </c>
      <c r="H111" s="37">
        <f>Výdaje!G459</f>
        <v>20000</v>
      </c>
      <c r="I111" s="238">
        <f>Výdaje!H459</f>
        <v>20000</v>
      </c>
      <c r="K111" s="562"/>
    </row>
    <row r="112" spans="1:15" x14ac:dyDescent="0.2">
      <c r="A112" s="672"/>
      <c r="B112" s="669"/>
      <c r="C112" s="38">
        <v>923</v>
      </c>
      <c r="D112" s="126" t="s">
        <v>236</v>
      </c>
      <c r="E112" s="128">
        <v>0</v>
      </c>
      <c r="F112" s="550">
        <v>0</v>
      </c>
      <c r="G112" s="233" t="s">
        <v>15</v>
      </c>
      <c r="H112" s="233" t="s">
        <v>15</v>
      </c>
      <c r="I112" s="239" t="s">
        <v>15</v>
      </c>
      <c r="K112" s="562"/>
    </row>
    <row r="113" spans="1:16" x14ac:dyDescent="0.2">
      <c r="A113" s="673"/>
      <c r="B113" s="670"/>
      <c r="C113" s="38">
        <v>925</v>
      </c>
      <c r="D113" s="126" t="s">
        <v>64</v>
      </c>
      <c r="E113" s="128">
        <f>Výdaje!D610</f>
        <v>8846.61</v>
      </c>
      <c r="F113" s="550">
        <f>Výdaje!E610</f>
        <v>9156.2413500000002</v>
      </c>
      <c r="G113" s="37">
        <f>Výdaje!F610</f>
        <v>9476.7097972499996</v>
      </c>
      <c r="H113" s="37">
        <f>Výdaje!G610</f>
        <v>9808.3946401537487</v>
      </c>
      <c r="I113" s="238">
        <f>Výdaje!H610</f>
        <v>10151.688452559129</v>
      </c>
      <c r="K113" s="562"/>
    </row>
    <row r="114" spans="1:16" s="31" customFormat="1" x14ac:dyDescent="0.2">
      <c r="A114" s="671" t="s">
        <v>208</v>
      </c>
      <c r="B114" s="34" t="s">
        <v>234</v>
      </c>
      <c r="C114" s="35" t="s">
        <v>15</v>
      </c>
      <c r="D114" s="124" t="s">
        <v>15</v>
      </c>
      <c r="E114" s="129">
        <f>SUM(E115:E117)</f>
        <v>11500</v>
      </c>
      <c r="F114" s="335">
        <f t="shared" ref="F114:I114" si="4">SUM(F115:F117)</f>
        <v>11500</v>
      </c>
      <c r="G114" s="336">
        <f t="shared" si="4"/>
        <v>11500</v>
      </c>
      <c r="H114" s="336">
        <f t="shared" si="4"/>
        <v>16000</v>
      </c>
      <c r="I114" s="236">
        <f t="shared" si="4"/>
        <v>16000</v>
      </c>
      <c r="J114" s="339"/>
      <c r="K114" s="565"/>
      <c r="L114" s="561"/>
      <c r="M114" s="561"/>
      <c r="N114" s="561"/>
      <c r="O114" s="561"/>
    </row>
    <row r="115" spans="1:16" x14ac:dyDescent="0.2">
      <c r="A115" s="672"/>
      <c r="B115" s="668" t="s">
        <v>235</v>
      </c>
      <c r="C115" s="38">
        <v>913</v>
      </c>
      <c r="D115" s="126" t="s">
        <v>352</v>
      </c>
      <c r="E115" s="128">
        <f>Výdaje!D28</f>
        <v>11500</v>
      </c>
      <c r="F115" s="550">
        <f>Výdaje!E28</f>
        <v>11500</v>
      </c>
      <c r="G115" s="37">
        <f>Výdaje!F28</f>
        <v>11500</v>
      </c>
      <c r="H115" s="37">
        <f>Výdaje!G28</f>
        <v>16000</v>
      </c>
      <c r="I115" s="238">
        <f>Výdaje!H28</f>
        <v>16000</v>
      </c>
      <c r="K115" s="562"/>
    </row>
    <row r="116" spans="1:16" x14ac:dyDescent="0.2">
      <c r="A116" s="672"/>
      <c r="B116" s="669"/>
      <c r="C116" s="38">
        <v>914</v>
      </c>
      <c r="D116" s="126" t="s">
        <v>18</v>
      </c>
      <c r="E116" s="128">
        <f>Výdaje!D192</f>
        <v>0</v>
      </c>
      <c r="F116" s="550">
        <f>Výdaje!E192</f>
        <v>0</v>
      </c>
      <c r="G116" s="37">
        <f>Výdaje!F192</f>
        <v>0</v>
      </c>
      <c r="H116" s="37">
        <f>Výdaje!G192</f>
        <v>0</v>
      </c>
      <c r="I116" s="238">
        <f>Výdaje!H192</f>
        <v>0</v>
      </c>
      <c r="K116" s="562"/>
    </row>
    <row r="117" spans="1:16" x14ac:dyDescent="0.2">
      <c r="A117" s="629"/>
      <c r="B117" s="669"/>
      <c r="C117" s="382">
        <v>920</v>
      </c>
      <c r="D117" s="383" t="s">
        <v>19</v>
      </c>
      <c r="E117" s="384">
        <f>Výdaje!D477</f>
        <v>0</v>
      </c>
      <c r="F117" s="552">
        <f>Výdaje!E477</f>
        <v>0</v>
      </c>
      <c r="G117" s="385">
        <f>Výdaje!F477</f>
        <v>0</v>
      </c>
      <c r="H117" s="385">
        <f>Výdaje!G477</f>
        <v>0</v>
      </c>
      <c r="I117" s="337">
        <f>Výdaje!H477</f>
        <v>0</v>
      </c>
    </row>
    <row r="118" spans="1:16" x14ac:dyDescent="0.2">
      <c r="A118" s="677" t="s">
        <v>586</v>
      </c>
      <c r="B118" s="536" t="s">
        <v>587</v>
      </c>
      <c r="C118" s="537" t="s">
        <v>15</v>
      </c>
      <c r="D118" s="538" t="s">
        <v>15</v>
      </c>
      <c r="E118" s="539">
        <f>E119</f>
        <v>0</v>
      </c>
      <c r="F118" s="544">
        <f>F119</f>
        <v>3000</v>
      </c>
      <c r="G118" s="545">
        <f t="shared" ref="G118:I118" si="5">G119</f>
        <v>3000</v>
      </c>
      <c r="H118" s="545">
        <f t="shared" si="5"/>
        <v>3000</v>
      </c>
      <c r="I118" s="553">
        <f t="shared" si="5"/>
        <v>3000</v>
      </c>
    </row>
    <row r="119" spans="1:16" x14ac:dyDescent="0.2">
      <c r="A119" s="678"/>
      <c r="B119" s="540" t="s">
        <v>587</v>
      </c>
      <c r="C119" s="541">
        <v>914</v>
      </c>
      <c r="D119" s="542" t="s">
        <v>18</v>
      </c>
      <c r="E119" s="543">
        <f>Výdaje!D193</f>
        <v>0</v>
      </c>
      <c r="F119" s="554">
        <f>Výdaje!E193</f>
        <v>3000</v>
      </c>
      <c r="G119" s="285">
        <f>Výdaje!F193</f>
        <v>3000</v>
      </c>
      <c r="H119" s="285">
        <f>Výdaje!G193</f>
        <v>3000</v>
      </c>
      <c r="I119" s="555">
        <f>Výdaje!H193</f>
        <v>3000</v>
      </c>
    </row>
    <row r="120" spans="1:16" s="31" customFormat="1" x14ac:dyDescent="0.2">
      <c r="A120" s="672" t="s">
        <v>15</v>
      </c>
      <c r="B120" s="296" t="s">
        <v>65</v>
      </c>
      <c r="C120" s="297" t="s">
        <v>15</v>
      </c>
      <c r="D120" s="298" t="s">
        <v>15</v>
      </c>
      <c r="E120" s="299">
        <f>SUM(E121:E122)</f>
        <v>0</v>
      </c>
      <c r="F120" s="534">
        <f>SUM(F121:F122)</f>
        <v>0</v>
      </c>
      <c r="G120" s="535">
        <f t="shared" ref="G120:I120" si="6">SUM(G121:G122)</f>
        <v>170000</v>
      </c>
      <c r="H120" s="535">
        <f t="shared" si="6"/>
        <v>200000</v>
      </c>
      <c r="I120" s="300">
        <f t="shared" si="6"/>
        <v>250000</v>
      </c>
      <c r="J120" s="339"/>
      <c r="K120" s="561"/>
      <c r="L120" s="561"/>
      <c r="M120" s="561"/>
      <c r="N120" s="561"/>
      <c r="O120" s="561"/>
    </row>
    <row r="121" spans="1:16" s="31" customFormat="1" ht="22.5" x14ac:dyDescent="0.2">
      <c r="A121" s="672"/>
      <c r="B121" s="675"/>
      <c r="C121" s="38">
        <v>923</v>
      </c>
      <c r="D121" s="127" t="s">
        <v>699</v>
      </c>
      <c r="E121" s="237" t="s">
        <v>15</v>
      </c>
      <c r="F121" s="559">
        <f>Výdaje!E499</f>
        <v>0</v>
      </c>
      <c r="G121" s="37">
        <f>Výdaje!F478</f>
        <v>170000</v>
      </c>
      <c r="H121" s="37">
        <f>Výdaje!G478</f>
        <v>200000</v>
      </c>
      <c r="I121" s="238">
        <f>Výdaje!H478</f>
        <v>250000</v>
      </c>
      <c r="J121" s="339"/>
      <c r="L121" s="565"/>
      <c r="M121" s="561"/>
      <c r="N121" s="561"/>
      <c r="O121" s="561"/>
    </row>
    <row r="122" spans="1:16" ht="23.25" customHeight="1" thickBot="1" x14ac:dyDescent="0.25">
      <c r="A122" s="672"/>
      <c r="B122" s="676"/>
      <c r="C122" s="245">
        <v>926</v>
      </c>
      <c r="D122" s="127" t="s">
        <v>246</v>
      </c>
      <c r="E122" s="246">
        <v>0</v>
      </c>
      <c r="F122" s="556">
        <v>0</v>
      </c>
      <c r="G122" s="557">
        <f>Výdaje!F620</f>
        <v>0</v>
      </c>
      <c r="H122" s="557">
        <f>Výdaje!G620</f>
        <v>0</v>
      </c>
      <c r="I122" s="558">
        <f>Výdaje!H620</f>
        <v>0</v>
      </c>
    </row>
    <row r="123" spans="1:16" ht="13.5" thickBot="1" x14ac:dyDescent="0.25">
      <c r="A123" s="242" t="s">
        <v>66</v>
      </c>
      <c r="B123" s="243"/>
      <c r="C123" s="244"/>
      <c r="D123" s="243"/>
      <c r="E123" s="130">
        <f>E22+E30+E36+E41+E49+E57+E65+E73+E83+E91+E93+E96+E101+E103+E107+E114+E120-6984.84</f>
        <v>3555108.3464000002</v>
      </c>
      <c r="F123" s="546">
        <f>F22+F30+F36+F41+F49+F57+F65+F73+F83+F91+F93+F96+F101+F103+F107+F114+F120+F118</f>
        <v>3403540.9925500001</v>
      </c>
      <c r="G123" s="546">
        <f t="shared" ref="G123:I123" si="7">G22+G30+G36+G41+G49+G57+G65+G73+G83+G91+G93+G96+G101+G103+G107+G114+G120+G118</f>
        <v>3492486.6269572503</v>
      </c>
      <c r="H123" s="546">
        <f t="shared" si="7"/>
        <v>3637325.2801501541</v>
      </c>
      <c r="I123" s="630">
        <f t="shared" si="7"/>
        <v>3741001.5136903594</v>
      </c>
    </row>
    <row r="124" spans="1:16" x14ac:dyDescent="0.2">
      <c r="B124" s="40"/>
      <c r="E124" s="279"/>
      <c r="F124" s="279"/>
      <c r="G124" s="279"/>
      <c r="H124" s="279"/>
      <c r="I124" s="279"/>
      <c r="P124" s="205"/>
    </row>
    <row r="125" spans="1:16" ht="15" customHeight="1" x14ac:dyDescent="0.2">
      <c r="E125" s="567"/>
      <c r="F125" s="566"/>
      <c r="G125" s="567"/>
      <c r="H125" s="567"/>
      <c r="I125" s="567"/>
    </row>
    <row r="126" spans="1:16" ht="15" customHeight="1" x14ac:dyDescent="0.25">
      <c r="A126" s="674" t="s">
        <v>67</v>
      </c>
      <c r="B126" s="674"/>
      <c r="C126" s="674"/>
      <c r="D126" s="674"/>
      <c r="E126" s="674"/>
      <c r="F126" s="674"/>
      <c r="G126" s="674"/>
      <c r="H126" s="674"/>
      <c r="I126" s="674"/>
    </row>
    <row r="127" spans="1:16" x14ac:dyDescent="0.2">
      <c r="B127" s="40"/>
      <c r="E127" s="40"/>
      <c r="F127" s="279"/>
      <c r="G127" s="40"/>
      <c r="H127" s="40"/>
      <c r="I127" s="40"/>
    </row>
    <row r="128" spans="1:16" ht="13.5" thickBot="1" x14ac:dyDescent="0.25">
      <c r="B128" s="40"/>
      <c r="E128" s="40"/>
      <c r="F128" s="279"/>
      <c r="G128" s="40"/>
      <c r="H128" s="40"/>
      <c r="I128" s="9" t="s">
        <v>2</v>
      </c>
    </row>
    <row r="129" spans="1:9" ht="16.5" thickBot="1" x14ac:dyDescent="0.25">
      <c r="A129" s="662" t="s">
        <v>68</v>
      </c>
      <c r="B129" s="663"/>
      <c r="C129" s="663"/>
      <c r="D129" s="664"/>
      <c r="E129" s="640" t="s">
        <v>604</v>
      </c>
      <c r="F129" s="641" t="s">
        <v>339</v>
      </c>
      <c r="G129" s="642" t="s">
        <v>353</v>
      </c>
      <c r="H129" s="642" t="s">
        <v>428</v>
      </c>
      <c r="I129" s="643" t="s">
        <v>579</v>
      </c>
    </row>
    <row r="130" spans="1:9" ht="16.5" thickBot="1" x14ac:dyDescent="0.25">
      <c r="A130" s="665"/>
      <c r="B130" s="666"/>
      <c r="C130" s="666"/>
      <c r="D130" s="667"/>
      <c r="E130" s="588">
        <f>E16-E123</f>
        <v>-359999.99640000006</v>
      </c>
      <c r="F130" s="589">
        <f>F16-F123</f>
        <v>3309.3054499998689</v>
      </c>
      <c r="G130" s="590">
        <f>G16-G123</f>
        <v>29738.361202749889</v>
      </c>
      <c r="H130" s="591">
        <f>H16-H123</f>
        <v>30920.211973045953</v>
      </c>
      <c r="I130" s="592">
        <f>I16-I123</f>
        <v>74146.621915305033</v>
      </c>
    </row>
    <row r="132" spans="1:9" x14ac:dyDescent="0.2">
      <c r="A132" s="1" t="s">
        <v>603</v>
      </c>
    </row>
    <row r="151" spans="2:7" x14ac:dyDescent="0.2">
      <c r="B151" s="41"/>
    </row>
    <row r="152" spans="2:7" x14ac:dyDescent="0.2">
      <c r="B152" s="41"/>
      <c r="E152" s="41"/>
      <c r="F152" s="280"/>
      <c r="G152" s="42"/>
    </row>
  </sheetData>
  <sheetProtection selectLockedCells="1" selectUnlockedCells="1"/>
  <mergeCells count="40">
    <mergeCell ref="A1:I1"/>
    <mergeCell ref="A3:I3"/>
    <mergeCell ref="A5:I5"/>
    <mergeCell ref="A7:I7"/>
    <mergeCell ref="B37:B40"/>
    <mergeCell ref="A22:A27"/>
    <mergeCell ref="A30:A34"/>
    <mergeCell ref="A36:A40"/>
    <mergeCell ref="A18:I18"/>
    <mergeCell ref="B23:B29"/>
    <mergeCell ref="B31:B35"/>
    <mergeCell ref="A91:A92"/>
    <mergeCell ref="A101:A102"/>
    <mergeCell ref="B42:B48"/>
    <mergeCell ref="A41:A47"/>
    <mergeCell ref="B66:B72"/>
    <mergeCell ref="B74:B82"/>
    <mergeCell ref="B58:B64"/>
    <mergeCell ref="A49:A55"/>
    <mergeCell ref="A57:A63"/>
    <mergeCell ref="A65:A71"/>
    <mergeCell ref="A73:A81"/>
    <mergeCell ref="A83:A89"/>
    <mergeCell ref="B84:B90"/>
    <mergeCell ref="B50:B56"/>
    <mergeCell ref="A129:D130"/>
    <mergeCell ref="B94:B95"/>
    <mergeCell ref="B97:B100"/>
    <mergeCell ref="B104:B106"/>
    <mergeCell ref="B108:B113"/>
    <mergeCell ref="A103:A106"/>
    <mergeCell ref="A114:A116"/>
    <mergeCell ref="A93:A95"/>
    <mergeCell ref="A120:A122"/>
    <mergeCell ref="A96:A100"/>
    <mergeCell ref="A126:I126"/>
    <mergeCell ref="B115:B117"/>
    <mergeCell ref="A107:A113"/>
    <mergeCell ref="B121:B122"/>
    <mergeCell ref="A118:A119"/>
  </mergeCells>
  <phoneticPr fontId="24" type="noConversion"/>
  <printOptions horizontalCentered="1"/>
  <pageMargins left="0.27559055118110237" right="0.27559055118110237" top="0.39370078740157483" bottom="0.39370078740157483" header="0.31496062992125984" footer="0.31496062992125984"/>
  <pageSetup paperSize="9" scale="82" firstPageNumber="0" fitToHeight="0" orientation="portrait" r:id="rId1"/>
  <headerFooter alignWithMargins="0"/>
  <rowBreaks count="1" manualBreakCount="1">
    <brk id="6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K63"/>
  <sheetViews>
    <sheetView topLeftCell="A31" zoomScaleNormal="100" zoomScaleSheetLayoutView="100" workbookViewId="0">
      <selection activeCell="H14" sqref="H14"/>
    </sheetView>
  </sheetViews>
  <sheetFormatPr defaultColWidth="22.5703125" defaultRowHeight="12.75" x14ac:dyDescent="0.2"/>
  <cols>
    <col min="1" max="1" width="53" style="43" customWidth="1"/>
    <col min="2" max="2" width="10.5703125" style="44" customWidth="1"/>
    <col min="3" max="4" width="10.85546875" style="44" customWidth="1"/>
    <col min="5" max="6" width="10.7109375" style="44" customWidth="1"/>
    <col min="7" max="7" width="22.5703125" style="388"/>
    <col min="8" max="8" width="22.5703125" style="44"/>
    <col min="9" max="9" width="12" style="44" customWidth="1"/>
    <col min="10" max="10" width="10.42578125" style="44" customWidth="1"/>
    <col min="11" max="11" width="9.85546875" style="44" customWidth="1"/>
    <col min="12" max="12" width="9.42578125" style="44" customWidth="1"/>
    <col min="13" max="13" width="8.140625" style="44" customWidth="1"/>
    <col min="14" max="16384" width="22.5703125" style="44"/>
  </cols>
  <sheetData>
    <row r="1" spans="1:11" x14ac:dyDescent="0.2">
      <c r="F1" s="389"/>
    </row>
    <row r="2" spans="1:11" ht="18" x14ac:dyDescent="0.25">
      <c r="A2" s="680" t="s">
        <v>581</v>
      </c>
      <c r="B2" s="680"/>
      <c r="C2" s="680"/>
      <c r="D2" s="680"/>
      <c r="E2" s="680"/>
      <c r="F2" s="680"/>
    </row>
    <row r="4" spans="1:11" ht="15.75" x14ac:dyDescent="0.25">
      <c r="A4" s="682" t="s">
        <v>582</v>
      </c>
      <c r="B4" s="682"/>
      <c r="C4" s="682"/>
      <c r="D4" s="682"/>
      <c r="E4" s="682"/>
      <c r="F4" s="682"/>
    </row>
    <row r="5" spans="1:11" s="46" customFormat="1" ht="15.75" x14ac:dyDescent="0.25">
      <c r="A5" s="45"/>
      <c r="G5" s="391"/>
    </row>
    <row r="6" spans="1:11" s="46" customFormat="1" ht="15.75" x14ac:dyDescent="0.25">
      <c r="A6" s="686" t="s">
        <v>69</v>
      </c>
      <c r="B6" s="686"/>
      <c r="C6" s="686"/>
      <c r="D6" s="686"/>
      <c r="E6" s="686"/>
      <c r="F6" s="686"/>
      <c r="G6" s="391"/>
    </row>
    <row r="7" spans="1:11" s="46" customFormat="1" ht="15.75" x14ac:dyDescent="0.25">
      <c r="A7" s="45"/>
      <c r="G7" s="391"/>
    </row>
    <row r="8" spans="1:11" ht="16.5" thickBot="1" x14ac:dyDescent="0.3">
      <c r="A8" s="47"/>
      <c r="B8" s="339"/>
      <c r="C8" s="48"/>
      <c r="D8" s="49"/>
      <c r="F8" s="49" t="s">
        <v>70</v>
      </c>
    </row>
    <row r="9" spans="1:11" ht="13.5" thickBot="1" x14ac:dyDescent="0.25">
      <c r="A9" s="580" t="s">
        <v>71</v>
      </c>
      <c r="B9" s="651" t="s">
        <v>578</v>
      </c>
      <c r="C9" s="652" t="s">
        <v>339</v>
      </c>
      <c r="D9" s="653" t="s">
        <v>353</v>
      </c>
      <c r="E9" s="653" t="s">
        <v>428</v>
      </c>
      <c r="F9" s="654" t="s">
        <v>579</v>
      </c>
    </row>
    <row r="10" spans="1:11" s="43" customFormat="1" x14ac:dyDescent="0.2">
      <c r="A10" s="577" t="s">
        <v>72</v>
      </c>
      <c r="B10" s="578">
        <v>3018900</v>
      </c>
      <c r="C10" s="581">
        <v>3198900</v>
      </c>
      <c r="D10" s="582">
        <v>3332460</v>
      </c>
      <c r="E10" s="582">
        <v>3471629.52</v>
      </c>
      <c r="F10" s="583">
        <v>3616644.1598400003</v>
      </c>
      <c r="G10" s="388"/>
    </row>
    <row r="11" spans="1:11" s="43" customFormat="1" x14ac:dyDescent="0.2">
      <c r="A11" s="202" t="s">
        <v>73</v>
      </c>
      <c r="B11" s="258"/>
      <c r="C11" s="579"/>
      <c r="D11" s="579"/>
      <c r="E11" s="579"/>
      <c r="F11" s="203"/>
      <c r="G11" s="390"/>
    </row>
    <row r="12" spans="1:11" s="43" customFormat="1" ht="22.5" x14ac:dyDescent="0.2">
      <c r="A12" s="319" t="s">
        <v>698</v>
      </c>
      <c r="B12" s="259">
        <v>3000000</v>
      </c>
      <c r="C12" s="223">
        <v>3180000</v>
      </c>
      <c r="D12" s="52">
        <v>3313560</v>
      </c>
      <c r="E12" s="52">
        <v>3452729.52</v>
      </c>
      <c r="F12" s="204">
        <v>3597744.1598400003</v>
      </c>
      <c r="G12" s="391"/>
      <c r="H12" s="532"/>
      <c r="I12" s="532"/>
      <c r="J12" s="532"/>
      <c r="K12" s="532"/>
    </row>
    <row r="13" spans="1:11" s="43" customFormat="1" x14ac:dyDescent="0.2">
      <c r="A13" s="323" t="s">
        <v>74</v>
      </c>
      <c r="B13" s="262">
        <v>600</v>
      </c>
      <c r="C13" s="247">
        <v>600</v>
      </c>
      <c r="D13" s="248">
        <v>600</v>
      </c>
      <c r="E13" s="248">
        <v>600</v>
      </c>
      <c r="F13" s="263">
        <v>600</v>
      </c>
      <c r="G13" s="391"/>
      <c r="H13" s="532"/>
      <c r="I13" s="532"/>
      <c r="J13" s="532"/>
      <c r="K13" s="532"/>
    </row>
    <row r="14" spans="1:11" s="43" customFormat="1" x14ac:dyDescent="0.2">
      <c r="A14" s="361" t="s">
        <v>505</v>
      </c>
      <c r="B14" s="362">
        <v>300</v>
      </c>
      <c r="C14" s="363">
        <v>300</v>
      </c>
      <c r="D14" s="364">
        <v>300</v>
      </c>
      <c r="E14" s="364">
        <v>300</v>
      </c>
      <c r="F14" s="365">
        <v>300</v>
      </c>
      <c r="G14" s="391"/>
      <c r="H14" s="532"/>
      <c r="I14" s="532"/>
      <c r="J14" s="532"/>
      <c r="K14" s="532"/>
    </row>
    <row r="15" spans="1:11" s="43" customFormat="1" ht="13.5" thickBot="1" x14ac:dyDescent="0.25">
      <c r="A15" s="393" t="s">
        <v>595</v>
      </c>
      <c r="B15" s="394">
        <v>18000</v>
      </c>
      <c r="C15" s="395">
        <v>18000</v>
      </c>
      <c r="D15" s="396">
        <v>18000</v>
      </c>
      <c r="E15" s="396">
        <v>18000</v>
      </c>
      <c r="F15" s="397">
        <v>18000</v>
      </c>
      <c r="G15" s="391"/>
      <c r="H15" s="532"/>
      <c r="I15" s="532"/>
      <c r="J15" s="532"/>
      <c r="K15" s="532"/>
    </row>
    <row r="16" spans="1:11" s="43" customFormat="1" x14ac:dyDescent="0.2">
      <c r="A16" s="320" t="s">
        <v>75</v>
      </c>
      <c r="B16" s="260">
        <v>67237.790000000008</v>
      </c>
      <c r="C16" s="222">
        <v>70215.790000000008</v>
      </c>
      <c r="D16" s="199">
        <v>70215.790000000008</v>
      </c>
      <c r="E16" s="199">
        <v>75215.790000000008</v>
      </c>
      <c r="F16" s="261">
        <v>75215.790000000008</v>
      </c>
      <c r="G16" s="391"/>
      <c r="H16" s="532"/>
      <c r="I16" s="532"/>
      <c r="J16" s="532"/>
      <c r="K16" s="532"/>
    </row>
    <row r="17" spans="1:11" s="43" customFormat="1" x14ac:dyDescent="0.2">
      <c r="A17" s="321" t="s">
        <v>76</v>
      </c>
      <c r="B17" s="258"/>
      <c r="C17" s="51"/>
      <c r="D17" s="51"/>
      <c r="E17" s="51"/>
      <c r="F17" s="203"/>
      <c r="G17" s="391"/>
      <c r="H17" s="532"/>
      <c r="I17" s="532"/>
      <c r="J17" s="532"/>
      <c r="K17" s="532"/>
    </row>
    <row r="18" spans="1:11" s="43" customFormat="1" x14ac:dyDescent="0.2">
      <c r="A18" s="319" t="s">
        <v>426</v>
      </c>
      <c r="B18" s="259">
        <v>5000</v>
      </c>
      <c r="C18" s="223">
        <v>0</v>
      </c>
      <c r="D18" s="52">
        <v>0</v>
      </c>
      <c r="E18" s="52">
        <v>5000</v>
      </c>
      <c r="F18" s="204">
        <v>5000</v>
      </c>
      <c r="G18" s="391"/>
      <c r="H18" s="532"/>
      <c r="I18" s="532"/>
      <c r="J18" s="532"/>
      <c r="K18" s="532"/>
    </row>
    <row r="19" spans="1:11" s="43" customFormat="1" x14ac:dyDescent="0.2">
      <c r="A19" s="319" t="s">
        <v>596</v>
      </c>
      <c r="B19" s="259">
        <v>0</v>
      </c>
      <c r="C19" s="223">
        <v>0</v>
      </c>
      <c r="D19" s="52">
        <v>0</v>
      </c>
      <c r="E19" s="52">
        <v>0</v>
      </c>
      <c r="F19" s="204">
        <v>0</v>
      </c>
      <c r="G19" s="391"/>
      <c r="H19" s="532"/>
      <c r="I19" s="532"/>
      <c r="J19" s="532"/>
      <c r="K19" s="532"/>
    </row>
    <row r="20" spans="1:11" s="43" customFormat="1" x14ac:dyDescent="0.2">
      <c r="A20" s="319" t="s">
        <v>597</v>
      </c>
      <c r="B20" s="259">
        <v>36139.79</v>
      </c>
      <c r="C20" s="223">
        <v>36139.79</v>
      </c>
      <c r="D20" s="52">
        <v>36139.79</v>
      </c>
      <c r="E20" s="52">
        <v>36139.79</v>
      </c>
      <c r="F20" s="204">
        <v>36139.79</v>
      </c>
      <c r="G20" s="391"/>
      <c r="H20" s="532"/>
      <c r="I20" s="532"/>
      <c r="J20" s="532"/>
      <c r="K20" s="532"/>
    </row>
    <row r="21" spans="1:11" s="43" customFormat="1" ht="22.5" x14ac:dyDescent="0.2">
      <c r="A21" s="322" t="s">
        <v>590</v>
      </c>
      <c r="B21" s="262">
        <v>8000</v>
      </c>
      <c r="C21" s="247">
        <v>8000</v>
      </c>
      <c r="D21" s="248">
        <v>8000</v>
      </c>
      <c r="E21" s="248">
        <v>8000</v>
      </c>
      <c r="F21" s="263">
        <v>8000</v>
      </c>
      <c r="G21" s="391"/>
      <c r="H21" s="533"/>
      <c r="I21" s="532"/>
      <c r="J21" s="532"/>
      <c r="K21" s="532"/>
    </row>
    <row r="22" spans="1:11" s="43" customFormat="1" ht="22.5" x14ac:dyDescent="0.2">
      <c r="A22" s="323" t="s">
        <v>591</v>
      </c>
      <c r="B22" s="281">
        <v>11000</v>
      </c>
      <c r="C22" s="282">
        <v>11000</v>
      </c>
      <c r="D22" s="283">
        <v>11000</v>
      </c>
      <c r="E22" s="283">
        <v>11000</v>
      </c>
      <c r="F22" s="284">
        <v>11000</v>
      </c>
      <c r="G22" s="391"/>
      <c r="H22" s="532"/>
      <c r="I22" s="532"/>
      <c r="J22" s="532"/>
      <c r="K22" s="532"/>
    </row>
    <row r="23" spans="1:11" s="43" customFormat="1" x14ac:dyDescent="0.2">
      <c r="A23" s="323" t="s">
        <v>592</v>
      </c>
      <c r="B23" s="281">
        <v>438</v>
      </c>
      <c r="C23" s="282">
        <v>8416</v>
      </c>
      <c r="D23" s="283">
        <v>8416</v>
      </c>
      <c r="E23" s="283">
        <v>8416</v>
      </c>
      <c r="F23" s="284">
        <v>8416</v>
      </c>
      <c r="G23" s="391"/>
      <c r="H23" s="532"/>
      <c r="I23" s="532"/>
      <c r="J23" s="532"/>
      <c r="K23" s="532"/>
    </row>
    <row r="24" spans="1:11" s="43" customFormat="1" x14ac:dyDescent="0.2">
      <c r="A24" s="361" t="s">
        <v>593</v>
      </c>
      <c r="B24" s="362">
        <v>6020</v>
      </c>
      <c r="C24" s="363">
        <v>6020</v>
      </c>
      <c r="D24" s="364">
        <v>6020</v>
      </c>
      <c r="E24" s="364">
        <v>6020</v>
      </c>
      <c r="F24" s="365">
        <v>6020</v>
      </c>
      <c r="G24" s="391"/>
      <c r="H24" s="532"/>
      <c r="I24" s="532"/>
      <c r="J24" s="532"/>
      <c r="K24" s="532"/>
    </row>
    <row r="25" spans="1:11" s="43" customFormat="1" ht="13.5" thickBot="1" x14ac:dyDescent="0.25">
      <c r="A25" s="361" t="s">
        <v>594</v>
      </c>
      <c r="B25" s="362">
        <v>640</v>
      </c>
      <c r="C25" s="363">
        <v>640</v>
      </c>
      <c r="D25" s="364">
        <v>640</v>
      </c>
      <c r="E25" s="364">
        <v>640</v>
      </c>
      <c r="F25" s="365">
        <v>640</v>
      </c>
      <c r="G25" s="391"/>
      <c r="H25" s="532"/>
      <c r="I25" s="532"/>
      <c r="J25" s="532"/>
      <c r="K25" s="532"/>
    </row>
    <row r="26" spans="1:11" s="43" customFormat="1" x14ac:dyDescent="0.2">
      <c r="A26" s="324" t="s">
        <v>77</v>
      </c>
      <c r="B26" s="257">
        <v>108970.56</v>
      </c>
      <c r="C26" s="221">
        <v>117734.508</v>
      </c>
      <c r="D26" s="50">
        <v>119549.19816</v>
      </c>
      <c r="E26" s="50">
        <v>121400.18212320001</v>
      </c>
      <c r="F26" s="201">
        <v>123288.18576566401</v>
      </c>
      <c r="G26" s="391"/>
      <c r="H26" s="532"/>
      <c r="I26" s="532"/>
      <c r="J26" s="532"/>
      <c r="K26" s="532"/>
    </row>
    <row r="27" spans="1:11" s="43" customFormat="1" x14ac:dyDescent="0.2">
      <c r="A27" s="321" t="s">
        <v>76</v>
      </c>
      <c r="B27" s="258"/>
      <c r="C27" s="51"/>
      <c r="D27" s="51"/>
      <c r="E27" s="51"/>
      <c r="F27" s="203"/>
      <c r="G27" s="391"/>
      <c r="H27" s="532"/>
      <c r="I27" s="532"/>
      <c r="J27" s="532"/>
      <c r="K27" s="532"/>
    </row>
    <row r="28" spans="1:11" s="43" customFormat="1" x14ac:dyDescent="0.2">
      <c r="A28" s="319" t="s">
        <v>78</v>
      </c>
      <c r="B28" s="259">
        <v>81970.559999999998</v>
      </c>
      <c r="C28" s="223">
        <v>90734.508000000002</v>
      </c>
      <c r="D28" s="54">
        <v>92549.19816</v>
      </c>
      <c r="E28" s="54">
        <v>94400.182123200007</v>
      </c>
      <c r="F28" s="314">
        <v>96288.185765664006</v>
      </c>
      <c r="G28" s="391"/>
      <c r="H28" s="532"/>
      <c r="I28" s="532"/>
      <c r="J28" s="532"/>
      <c r="K28" s="532"/>
    </row>
    <row r="29" spans="1:11" s="43" customFormat="1" x14ac:dyDescent="0.2">
      <c r="A29" s="321" t="s">
        <v>79</v>
      </c>
      <c r="B29" s="264"/>
      <c r="C29" s="225"/>
      <c r="D29" s="55"/>
      <c r="E29" s="55"/>
      <c r="F29" s="265"/>
      <c r="G29" s="391"/>
      <c r="H29" s="532"/>
      <c r="I29" s="532"/>
      <c r="J29" s="532"/>
      <c r="K29" s="532"/>
    </row>
    <row r="30" spans="1:11" s="43" customFormat="1" x14ac:dyDescent="0.2">
      <c r="A30" s="321" t="s">
        <v>598</v>
      </c>
      <c r="B30" s="266">
        <v>81970.559999999998</v>
      </c>
      <c r="C30" s="325">
        <v>90734.508000000002</v>
      </c>
      <c r="D30" s="326">
        <v>92549.19816</v>
      </c>
      <c r="E30" s="326">
        <v>94400.182123200007</v>
      </c>
      <c r="F30" s="327">
        <v>96288.185765664006</v>
      </c>
      <c r="G30" s="391"/>
      <c r="H30" s="532"/>
      <c r="I30" s="532"/>
      <c r="J30" s="532"/>
      <c r="K30" s="532"/>
    </row>
    <row r="31" spans="1:11" s="43" customFormat="1" x14ac:dyDescent="0.2">
      <c r="A31" s="313" t="s">
        <v>599</v>
      </c>
      <c r="B31" s="259">
        <v>27000</v>
      </c>
      <c r="C31" s="223">
        <v>27000</v>
      </c>
      <c r="D31" s="52">
        <v>27000</v>
      </c>
      <c r="E31" s="52">
        <v>27000</v>
      </c>
      <c r="F31" s="204">
        <v>27000</v>
      </c>
      <c r="G31" s="388"/>
    </row>
    <row r="32" spans="1:11" s="43" customFormat="1" ht="13.5" thickBot="1" x14ac:dyDescent="0.25">
      <c r="A32" s="315" t="s">
        <v>80</v>
      </c>
      <c r="B32" s="267">
        <v>0</v>
      </c>
      <c r="C32" s="224">
        <v>0</v>
      </c>
      <c r="D32" s="53">
        <v>0</v>
      </c>
      <c r="E32" s="53">
        <v>0</v>
      </c>
      <c r="F32" s="268">
        <v>0</v>
      </c>
      <c r="G32" s="388"/>
    </row>
    <row r="33" spans="1:7" s="43" customFormat="1" ht="13.5" thickBot="1" x14ac:dyDescent="0.25">
      <c r="A33" s="316" t="s">
        <v>81</v>
      </c>
      <c r="B33" s="269">
        <v>0</v>
      </c>
      <c r="C33" s="226">
        <v>0</v>
      </c>
      <c r="D33" s="56">
        <v>0</v>
      </c>
      <c r="E33" s="56">
        <v>0</v>
      </c>
      <c r="F33" s="270">
        <v>0</v>
      </c>
      <c r="G33" s="388"/>
    </row>
    <row r="34" spans="1:7" s="43" customFormat="1" ht="13.5" thickBot="1" x14ac:dyDescent="0.25">
      <c r="A34" s="317" t="s">
        <v>82</v>
      </c>
      <c r="B34" s="271">
        <v>3195108.35</v>
      </c>
      <c r="C34" s="227">
        <v>3386850.298</v>
      </c>
      <c r="D34" s="57">
        <v>3522224.9881600002</v>
      </c>
      <c r="E34" s="57">
        <v>3668245.4921232001</v>
      </c>
      <c r="F34" s="272">
        <v>3815148.1356056645</v>
      </c>
      <c r="G34" s="388"/>
    </row>
    <row r="35" spans="1:7" s="43" customFormat="1" ht="13.5" thickBot="1" x14ac:dyDescent="0.25">
      <c r="A35" s="318" t="s">
        <v>83</v>
      </c>
      <c r="B35" s="273"/>
      <c r="C35" s="58"/>
      <c r="D35" s="58"/>
      <c r="E35" s="58"/>
      <c r="F35" s="274"/>
      <c r="G35" s="388"/>
    </row>
    <row r="36" spans="1:7" s="43" customFormat="1" x14ac:dyDescent="0.2">
      <c r="A36" s="200" t="s">
        <v>84</v>
      </c>
      <c r="B36" s="257">
        <v>0</v>
      </c>
      <c r="C36" s="221">
        <v>0</v>
      </c>
      <c r="D36" s="50">
        <v>0</v>
      </c>
      <c r="E36" s="50">
        <v>0</v>
      </c>
      <c r="F36" s="201">
        <v>0</v>
      </c>
      <c r="G36" s="388"/>
    </row>
    <row r="37" spans="1:7" s="43" customFormat="1" ht="23.25" thickBot="1" x14ac:dyDescent="0.25">
      <c r="A37" s="639" t="s">
        <v>700</v>
      </c>
      <c r="B37" s="584">
        <v>0</v>
      </c>
      <c r="C37" s="585">
        <v>20000</v>
      </c>
      <c r="D37" s="586">
        <v>0</v>
      </c>
      <c r="E37" s="586">
        <v>0</v>
      </c>
      <c r="F37" s="587">
        <v>0</v>
      </c>
      <c r="G37" s="388"/>
    </row>
    <row r="38" spans="1:7" s="43" customFormat="1" ht="16.5" customHeight="1" thickBot="1" x14ac:dyDescent="0.25">
      <c r="A38" s="309" t="s">
        <v>85</v>
      </c>
      <c r="B38" s="310">
        <v>3195108.35</v>
      </c>
      <c r="C38" s="311">
        <v>3406850.298</v>
      </c>
      <c r="D38" s="311">
        <v>3522224.9881600002</v>
      </c>
      <c r="E38" s="311">
        <v>3668245.4921232001</v>
      </c>
      <c r="F38" s="312">
        <v>3815148.1356056645</v>
      </c>
      <c r="G38" s="390"/>
    </row>
    <row r="40" spans="1:7" ht="15" customHeight="1" x14ac:dyDescent="0.2">
      <c r="A40" s="59" t="s">
        <v>142</v>
      </c>
    </row>
    <row r="41" spans="1:7" s="43" customFormat="1" ht="36.950000000000003" customHeight="1" x14ac:dyDescent="0.2">
      <c r="A41" s="687" t="s">
        <v>695</v>
      </c>
      <c r="B41" s="687"/>
      <c r="C41" s="687"/>
      <c r="D41" s="687"/>
      <c r="E41" s="687"/>
      <c r="F41" s="568">
        <v>4.2000000000000003E-2</v>
      </c>
      <c r="G41" s="390"/>
    </row>
    <row r="42" spans="1:7" ht="36.950000000000003" customHeight="1" x14ac:dyDescent="0.2">
      <c r="A42" s="688" t="s">
        <v>600</v>
      </c>
      <c r="B42" s="688"/>
      <c r="C42" s="688"/>
      <c r="D42" s="688"/>
      <c r="E42" s="688"/>
      <c r="F42" s="688"/>
    </row>
    <row r="43" spans="1:7" ht="24" customHeight="1" x14ac:dyDescent="0.2">
      <c r="A43" s="688" t="s">
        <v>602</v>
      </c>
      <c r="B43" s="688"/>
      <c r="C43" s="688"/>
      <c r="D43" s="688"/>
      <c r="E43" s="688"/>
      <c r="F43" s="569"/>
    </row>
    <row r="44" spans="1:7" ht="36.950000000000003" customHeight="1" x14ac:dyDescent="0.2">
      <c r="A44" s="685" t="s">
        <v>601</v>
      </c>
      <c r="B44" s="685"/>
      <c r="C44" s="685"/>
      <c r="D44" s="685"/>
      <c r="E44" s="685"/>
      <c r="F44" s="568">
        <v>0.02</v>
      </c>
    </row>
    <row r="45" spans="1:7" ht="36.950000000000003" customHeight="1" x14ac:dyDescent="0.2">
      <c r="A45" s="685" t="s">
        <v>701</v>
      </c>
      <c r="B45" s="685"/>
      <c r="C45" s="685"/>
      <c r="D45" s="685"/>
      <c r="E45" s="685"/>
      <c r="F45" s="685"/>
    </row>
    <row r="46" spans="1:7" ht="36.950000000000003" customHeight="1" x14ac:dyDescent="0.2">
      <c r="A46" s="60"/>
    </row>
    <row r="47" spans="1:7" x14ac:dyDescent="0.2">
      <c r="A47" s="60"/>
      <c r="B47" s="205"/>
      <c r="C47" s="205"/>
      <c r="D47" s="205"/>
      <c r="E47" s="205"/>
      <c r="F47" s="205"/>
    </row>
    <row r="48" spans="1:7" x14ac:dyDescent="0.2">
      <c r="A48" s="60"/>
      <c r="B48" s="205"/>
      <c r="C48" s="205"/>
      <c r="D48" s="205"/>
      <c r="E48" s="205"/>
      <c r="F48" s="205"/>
    </row>
    <row r="49" spans="2:6" x14ac:dyDescent="0.2">
      <c r="B49" s="205"/>
      <c r="C49" s="205"/>
      <c r="D49" s="205"/>
      <c r="E49" s="205"/>
      <c r="F49" s="205"/>
    </row>
    <row r="50" spans="2:6" x14ac:dyDescent="0.2">
      <c r="B50" s="205"/>
      <c r="C50" s="205"/>
      <c r="D50" s="205"/>
      <c r="E50" s="205"/>
      <c r="F50" s="205"/>
    </row>
    <row r="51" spans="2:6" x14ac:dyDescent="0.2">
      <c r="B51" s="205"/>
      <c r="C51" s="205"/>
      <c r="D51" s="205"/>
      <c r="E51" s="205"/>
      <c r="F51" s="205"/>
    </row>
    <row r="52" spans="2:6" x14ac:dyDescent="0.2">
      <c r="B52" s="205"/>
      <c r="C52" s="205"/>
      <c r="D52" s="205"/>
      <c r="E52" s="205"/>
      <c r="F52" s="205"/>
    </row>
    <row r="53" spans="2:6" x14ac:dyDescent="0.2">
      <c r="B53" s="205"/>
      <c r="C53" s="205"/>
      <c r="D53" s="205"/>
      <c r="E53" s="205"/>
      <c r="F53" s="205"/>
    </row>
    <row r="54" spans="2:6" x14ac:dyDescent="0.2">
      <c r="B54" s="205"/>
      <c r="C54" s="205"/>
      <c r="D54" s="205"/>
      <c r="E54" s="205"/>
      <c r="F54" s="205"/>
    </row>
    <row r="55" spans="2:6" x14ac:dyDescent="0.2">
      <c r="B55" s="205"/>
      <c r="C55" s="205"/>
      <c r="D55" s="205"/>
      <c r="E55" s="205"/>
      <c r="F55" s="205"/>
    </row>
    <row r="56" spans="2:6" x14ac:dyDescent="0.2">
      <c r="B56" s="205"/>
      <c r="C56" s="205"/>
      <c r="D56" s="205"/>
      <c r="E56" s="205"/>
      <c r="F56" s="205"/>
    </row>
    <row r="57" spans="2:6" x14ac:dyDescent="0.2">
      <c r="B57" s="205"/>
      <c r="C57" s="205"/>
      <c r="D57" s="205"/>
      <c r="E57" s="205"/>
      <c r="F57" s="205"/>
    </row>
    <row r="58" spans="2:6" x14ac:dyDescent="0.2">
      <c r="B58" s="205"/>
      <c r="C58" s="205"/>
      <c r="D58" s="205"/>
      <c r="E58" s="205"/>
      <c r="F58" s="205"/>
    </row>
    <row r="59" spans="2:6" x14ac:dyDescent="0.2">
      <c r="B59" s="205"/>
      <c r="C59" s="205"/>
      <c r="D59" s="205"/>
      <c r="E59" s="205"/>
      <c r="F59" s="205"/>
    </row>
    <row r="60" spans="2:6" x14ac:dyDescent="0.2">
      <c r="B60" s="205"/>
      <c r="C60" s="205"/>
      <c r="D60" s="205"/>
      <c r="E60" s="205"/>
      <c r="F60" s="205"/>
    </row>
    <row r="61" spans="2:6" x14ac:dyDescent="0.2">
      <c r="B61" s="205"/>
      <c r="C61" s="205"/>
      <c r="D61" s="205"/>
      <c r="E61" s="205"/>
      <c r="F61" s="205"/>
    </row>
    <row r="62" spans="2:6" ht="13.5" customHeight="1" x14ac:dyDescent="0.2"/>
    <row r="63" spans="2:6" ht="13.5" customHeight="1" x14ac:dyDescent="0.2"/>
  </sheetData>
  <sheetProtection selectLockedCells="1" selectUnlockedCells="1"/>
  <mergeCells count="8">
    <mergeCell ref="A44:E44"/>
    <mergeCell ref="A45:F45"/>
    <mergeCell ref="A2:F2"/>
    <mergeCell ref="A4:F4"/>
    <mergeCell ref="A6:F6"/>
    <mergeCell ref="A41:E41"/>
    <mergeCell ref="A42:F42"/>
    <mergeCell ref="A43:E43"/>
  </mergeCells>
  <phoneticPr fontId="24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O110"/>
  <sheetViews>
    <sheetView zoomScaleNormal="100" workbookViewId="0">
      <selection activeCell="K5" sqref="K5"/>
    </sheetView>
  </sheetViews>
  <sheetFormatPr defaultRowHeight="12.75" x14ac:dyDescent="0.2"/>
  <cols>
    <col min="1" max="2" width="3" style="145" bestFit="1" customWidth="1"/>
    <col min="3" max="3" width="8.42578125" style="145" bestFit="1" customWidth="1"/>
    <col min="4" max="4" width="4.85546875" style="145" customWidth="1"/>
    <col min="5" max="5" width="37.7109375" style="145" customWidth="1"/>
    <col min="6" max="6" width="12.42578125" style="145" customWidth="1"/>
    <col min="7" max="7" width="11.28515625" style="145" bestFit="1" customWidth="1"/>
    <col min="8" max="8" width="12.5703125" style="249" customWidth="1"/>
    <col min="9" max="9" width="12" style="145" customWidth="1"/>
    <col min="10" max="10" width="13.28515625" style="369" customWidth="1"/>
    <col min="11" max="11" width="11.7109375" style="145" bestFit="1" customWidth="1"/>
    <col min="12" max="12" width="9.140625" style="145"/>
    <col min="13" max="13" width="9.7109375" style="145" bestFit="1" customWidth="1"/>
    <col min="14" max="16384" width="9.140625" style="145"/>
  </cols>
  <sheetData>
    <row r="1" spans="1:15" x14ac:dyDescent="0.2">
      <c r="H1" s="417"/>
      <c r="I1" s="387"/>
    </row>
    <row r="2" spans="1:15" ht="42.75" customHeight="1" x14ac:dyDescent="0.2">
      <c r="A2" s="695" t="s">
        <v>608</v>
      </c>
      <c r="B2" s="695"/>
      <c r="C2" s="695"/>
      <c r="D2" s="695"/>
      <c r="E2" s="695"/>
      <c r="F2" s="695"/>
      <c r="G2" s="695"/>
      <c r="H2" s="695"/>
      <c r="I2" s="695"/>
      <c r="J2" s="650"/>
    </row>
    <row r="3" spans="1:15" ht="13.5" customHeight="1" thickBot="1" x14ac:dyDescent="0.3">
      <c r="A3" s="146"/>
      <c r="B3" s="147"/>
      <c r="C3" s="146"/>
      <c r="D3" s="148"/>
      <c r="E3" s="146"/>
      <c r="F3" s="146"/>
      <c r="G3" s="146"/>
      <c r="H3" s="418"/>
      <c r="I3" s="149" t="s">
        <v>151</v>
      </c>
    </row>
    <row r="4" spans="1:15" ht="23.25" thickBot="1" x14ac:dyDescent="0.25">
      <c r="A4" s="346" t="s">
        <v>152</v>
      </c>
      <c r="B4" s="347" t="s">
        <v>153</v>
      </c>
      <c r="C4" s="348" t="s">
        <v>154</v>
      </c>
      <c r="D4" s="349" t="s">
        <v>9</v>
      </c>
      <c r="E4" s="350" t="s">
        <v>155</v>
      </c>
      <c r="F4" s="593" t="s">
        <v>578</v>
      </c>
      <c r="G4" s="601" t="s">
        <v>610</v>
      </c>
      <c r="H4" s="351" t="s">
        <v>605</v>
      </c>
      <c r="I4" s="602" t="s">
        <v>606</v>
      </c>
      <c r="J4" s="414"/>
      <c r="K4" s="369"/>
      <c r="L4" s="369"/>
      <c r="M4" s="369"/>
      <c r="N4" s="369"/>
      <c r="O4" s="369"/>
    </row>
    <row r="5" spans="1:15" ht="13.5" thickBot="1" x14ac:dyDescent="0.25">
      <c r="A5" s="150" t="s">
        <v>152</v>
      </c>
      <c r="B5" s="151" t="s">
        <v>15</v>
      </c>
      <c r="C5" s="152">
        <v>910</v>
      </c>
      <c r="D5" s="153" t="s">
        <v>15</v>
      </c>
      <c r="E5" s="154" t="s">
        <v>156</v>
      </c>
      <c r="F5" s="594">
        <f>SUM(F6:F7)</f>
        <v>39287.699999999997</v>
      </c>
      <c r="G5" s="419">
        <f>SUM(G6:G7)</f>
        <v>37217.699999999997</v>
      </c>
      <c r="H5" s="304">
        <f>G5-F5</f>
        <v>-2070</v>
      </c>
      <c r="I5" s="405">
        <f t="shared" ref="I5:I14" si="0">(G5/F5)-1</f>
        <v>-5.268824593956889E-2</v>
      </c>
      <c r="J5" s="145"/>
    </row>
    <row r="6" spans="1:15" x14ac:dyDescent="0.2">
      <c r="A6" s="155"/>
      <c r="B6" s="156" t="s">
        <v>153</v>
      </c>
      <c r="C6" s="157">
        <v>91001</v>
      </c>
      <c r="D6" s="158" t="s">
        <v>13</v>
      </c>
      <c r="E6" s="159" t="s">
        <v>157</v>
      </c>
      <c r="F6" s="595">
        <f>Výdaje!D9</f>
        <v>5700</v>
      </c>
      <c r="G6" s="420">
        <f>Výdaje!E9</f>
        <v>5130</v>
      </c>
      <c r="H6" s="366">
        <f>G6-F6</f>
        <v>-570</v>
      </c>
      <c r="I6" s="406">
        <f t="shared" si="0"/>
        <v>-9.9999999999999978E-2</v>
      </c>
      <c r="J6" s="145"/>
    </row>
    <row r="7" spans="1:15" ht="13.5" thickBot="1" x14ac:dyDescent="0.25">
      <c r="A7" s="160"/>
      <c r="B7" s="161" t="s">
        <v>153</v>
      </c>
      <c r="C7" s="162">
        <v>91015</v>
      </c>
      <c r="D7" s="163" t="s">
        <v>61</v>
      </c>
      <c r="E7" s="164" t="s">
        <v>158</v>
      </c>
      <c r="F7" s="596">
        <f>Výdaje!D12</f>
        <v>33587.699999999997</v>
      </c>
      <c r="G7" s="421">
        <f>Výdaje!E12</f>
        <v>32087.7</v>
      </c>
      <c r="H7" s="404">
        <f>G7-F7</f>
        <v>-1499.9999999999964</v>
      </c>
      <c r="I7" s="407">
        <f t="shared" si="0"/>
        <v>-4.4659205602050611E-2</v>
      </c>
      <c r="J7" s="145"/>
    </row>
    <row r="8" spans="1:15" ht="13.5" thickBot="1" x14ac:dyDescent="0.25">
      <c r="A8" s="165" t="s">
        <v>152</v>
      </c>
      <c r="B8" s="166" t="s">
        <v>15</v>
      </c>
      <c r="C8" s="167">
        <v>911</v>
      </c>
      <c r="D8" s="168" t="s">
        <v>15</v>
      </c>
      <c r="E8" s="169" t="s">
        <v>159</v>
      </c>
      <c r="F8" s="594">
        <f>SUM(F9)</f>
        <v>338887.34</v>
      </c>
      <c r="G8" s="419">
        <f>SUM(G9)</f>
        <v>338887.33999999997</v>
      </c>
      <c r="H8" s="304">
        <f>G8-F8</f>
        <v>0</v>
      </c>
      <c r="I8" s="405">
        <f t="shared" si="0"/>
        <v>0</v>
      </c>
      <c r="J8" s="145"/>
    </row>
    <row r="9" spans="1:15" ht="13.5" thickBot="1" x14ac:dyDescent="0.25">
      <c r="A9" s="160"/>
      <c r="B9" s="161" t="s">
        <v>153</v>
      </c>
      <c r="C9" s="162">
        <v>91115</v>
      </c>
      <c r="D9" s="163" t="s">
        <v>61</v>
      </c>
      <c r="E9" s="164" t="s">
        <v>158</v>
      </c>
      <c r="F9" s="596">
        <f>Výdaje!D16</f>
        <v>338887.34</v>
      </c>
      <c r="G9" s="421">
        <f>Výdaje!E16</f>
        <v>338887.33999999997</v>
      </c>
      <c r="H9" s="306"/>
      <c r="I9" s="408">
        <f t="shared" si="0"/>
        <v>0</v>
      </c>
      <c r="K9" s="369"/>
      <c r="L9" s="369"/>
    </row>
    <row r="10" spans="1:15" ht="13.5" customHeight="1" thickBot="1" x14ac:dyDescent="0.25">
      <c r="A10" s="165" t="s">
        <v>152</v>
      </c>
      <c r="B10" s="166" t="s">
        <v>15</v>
      </c>
      <c r="C10" s="167">
        <v>912</v>
      </c>
      <c r="D10" s="168" t="s">
        <v>15</v>
      </c>
      <c r="E10" s="169" t="s">
        <v>335</v>
      </c>
      <c r="F10" s="594">
        <f>SUM(F11:F16)</f>
        <v>52336</v>
      </c>
      <c r="G10" s="419">
        <f>SUM(G11:G16)</f>
        <v>23250</v>
      </c>
      <c r="H10" s="304">
        <f t="shared" ref="H10:H41" si="1">G10-F10</f>
        <v>-29086</v>
      </c>
      <c r="I10" s="405">
        <f t="shared" si="0"/>
        <v>-0.5557551207581779</v>
      </c>
      <c r="J10" s="400"/>
      <c r="K10" s="369"/>
      <c r="L10" s="369"/>
    </row>
    <row r="11" spans="1:15" x14ac:dyDescent="0.2">
      <c r="A11" s="170"/>
      <c r="B11" s="171" t="s">
        <v>153</v>
      </c>
      <c r="C11" s="172">
        <v>91204</v>
      </c>
      <c r="D11" s="173" t="s">
        <v>26</v>
      </c>
      <c r="E11" s="174" t="s">
        <v>161</v>
      </c>
      <c r="F11" s="595">
        <f>Výdaje!D31</f>
        <v>4300</v>
      </c>
      <c r="G11" s="420">
        <f>Výdaje!E31</f>
        <v>5100</v>
      </c>
      <c r="H11" s="366">
        <f t="shared" si="1"/>
        <v>800</v>
      </c>
      <c r="I11" s="406">
        <f t="shared" si="0"/>
        <v>0.18604651162790709</v>
      </c>
      <c r="J11" s="399"/>
      <c r="K11" s="399"/>
      <c r="L11" s="369"/>
    </row>
    <row r="12" spans="1:15" x14ac:dyDescent="0.2">
      <c r="A12" s="175"/>
      <c r="B12" s="176" t="s">
        <v>153</v>
      </c>
      <c r="C12" s="177">
        <v>91205</v>
      </c>
      <c r="D12" s="178" t="s">
        <v>30</v>
      </c>
      <c r="E12" s="179" t="s">
        <v>162</v>
      </c>
      <c r="F12" s="597">
        <f>Výdaje!D39</f>
        <v>5000</v>
      </c>
      <c r="G12" s="422">
        <f>Výdaje!E39</f>
        <v>5000</v>
      </c>
      <c r="H12" s="367">
        <f t="shared" si="1"/>
        <v>0</v>
      </c>
      <c r="I12" s="409">
        <f t="shared" si="0"/>
        <v>0</v>
      </c>
      <c r="J12" s="399"/>
      <c r="K12" s="399"/>
      <c r="L12" s="369"/>
    </row>
    <row r="13" spans="1:15" x14ac:dyDescent="0.2">
      <c r="A13" s="175"/>
      <c r="B13" s="176" t="s">
        <v>153</v>
      </c>
      <c r="C13" s="177">
        <v>91206</v>
      </c>
      <c r="D13" s="178" t="s">
        <v>33</v>
      </c>
      <c r="E13" s="179" t="s">
        <v>163</v>
      </c>
      <c r="F13" s="597">
        <f>Výdaje!D44</f>
        <v>6950</v>
      </c>
      <c r="G13" s="422">
        <f>Výdaje!E44</f>
        <v>6950</v>
      </c>
      <c r="H13" s="367">
        <f t="shared" si="1"/>
        <v>0</v>
      </c>
      <c r="I13" s="409">
        <f t="shared" si="0"/>
        <v>0</v>
      </c>
      <c r="J13" s="399"/>
      <c r="K13" s="399"/>
      <c r="L13" s="369"/>
    </row>
    <row r="14" spans="1:15" x14ac:dyDescent="0.2">
      <c r="A14" s="175"/>
      <c r="B14" s="176" t="s">
        <v>153</v>
      </c>
      <c r="C14" s="177">
        <v>91207</v>
      </c>
      <c r="D14" s="178" t="s">
        <v>36</v>
      </c>
      <c r="E14" s="179" t="s">
        <v>164</v>
      </c>
      <c r="F14" s="597">
        <f>Výdaje!D52</f>
        <v>2900</v>
      </c>
      <c r="G14" s="422">
        <f>Výdaje!E52</f>
        <v>4200</v>
      </c>
      <c r="H14" s="367">
        <f t="shared" si="1"/>
        <v>1300</v>
      </c>
      <c r="I14" s="409">
        <f t="shared" si="0"/>
        <v>0.44827586206896552</v>
      </c>
      <c r="J14" s="399"/>
      <c r="K14" s="399"/>
      <c r="L14" s="369"/>
    </row>
    <row r="15" spans="1:15" x14ac:dyDescent="0.2">
      <c r="A15" s="175"/>
      <c r="B15" s="176" t="s">
        <v>153</v>
      </c>
      <c r="C15" s="177">
        <v>91208</v>
      </c>
      <c r="D15" s="178" t="s">
        <v>39</v>
      </c>
      <c r="E15" s="179" t="s">
        <v>165</v>
      </c>
      <c r="F15" s="597">
        <f>Výdaje!D61</f>
        <v>0</v>
      </c>
      <c r="G15" s="422">
        <f>Výdaje!E61</f>
        <v>0</v>
      </c>
      <c r="H15" s="367">
        <f t="shared" si="1"/>
        <v>0</v>
      </c>
      <c r="I15" s="409"/>
      <c r="J15" s="399"/>
      <c r="K15" s="399"/>
      <c r="L15" s="369"/>
    </row>
    <row r="16" spans="1:15" ht="13.5" thickBot="1" x14ac:dyDescent="0.25">
      <c r="A16" s="175"/>
      <c r="B16" s="176" t="s">
        <v>153</v>
      </c>
      <c r="C16" s="177">
        <v>91209</v>
      </c>
      <c r="D16" s="178" t="s">
        <v>43</v>
      </c>
      <c r="E16" s="179" t="s">
        <v>166</v>
      </c>
      <c r="F16" s="597">
        <f>Výdaje!D65</f>
        <v>33186</v>
      </c>
      <c r="G16" s="422">
        <f>Výdaje!E65</f>
        <v>2000</v>
      </c>
      <c r="H16" s="367">
        <f t="shared" si="1"/>
        <v>-31186</v>
      </c>
      <c r="I16" s="409">
        <f t="shared" ref="I16:I24" si="2">(G16/F16)-1</f>
        <v>-0.93973362261194482</v>
      </c>
      <c r="J16" s="399"/>
      <c r="K16" s="399"/>
      <c r="L16" s="369"/>
    </row>
    <row r="17" spans="1:12" ht="13.5" customHeight="1" thickBot="1" x14ac:dyDescent="0.25">
      <c r="A17" s="165" t="s">
        <v>152</v>
      </c>
      <c r="B17" s="166" t="s">
        <v>15</v>
      </c>
      <c r="C17" s="167">
        <v>913</v>
      </c>
      <c r="D17" s="168" t="s">
        <v>15</v>
      </c>
      <c r="E17" s="169" t="s">
        <v>160</v>
      </c>
      <c r="F17" s="594">
        <f>SUM(F18:F25)</f>
        <v>1135922.2999999998</v>
      </c>
      <c r="G17" s="419">
        <f>SUM(G18:G25)</f>
        <v>1133922.3</v>
      </c>
      <c r="H17" s="304">
        <f t="shared" si="1"/>
        <v>-1999.9999999997672</v>
      </c>
      <c r="I17" s="405">
        <f t="shared" si="2"/>
        <v>-1.7606838073341846E-3</v>
      </c>
      <c r="J17" s="399"/>
      <c r="K17" s="399"/>
      <c r="L17" s="369"/>
    </row>
    <row r="18" spans="1:12" x14ac:dyDescent="0.2">
      <c r="A18" s="170"/>
      <c r="B18" s="171" t="s">
        <v>153</v>
      </c>
      <c r="C18" s="172">
        <v>91304</v>
      </c>
      <c r="D18" s="173" t="s">
        <v>26</v>
      </c>
      <c r="E18" s="174" t="s">
        <v>161</v>
      </c>
      <c r="F18" s="595">
        <f>Výdaje!D20</f>
        <v>295627.49999999994</v>
      </c>
      <c r="G18" s="420">
        <f>Výdaje!E20</f>
        <v>293627.5</v>
      </c>
      <c r="H18" s="366">
        <f t="shared" si="1"/>
        <v>-1999.9999999999418</v>
      </c>
      <c r="I18" s="406">
        <f t="shared" si="2"/>
        <v>-6.7652704839703537E-3</v>
      </c>
      <c r="J18" s="399"/>
      <c r="K18" s="399"/>
      <c r="L18" s="369"/>
    </row>
    <row r="19" spans="1:12" x14ac:dyDescent="0.2">
      <c r="A19" s="175"/>
      <c r="B19" s="176" t="s">
        <v>153</v>
      </c>
      <c r="C19" s="177">
        <v>91305</v>
      </c>
      <c r="D19" s="178" t="s">
        <v>30</v>
      </c>
      <c r="E19" s="179" t="s">
        <v>162</v>
      </c>
      <c r="F19" s="597">
        <f>Výdaje!D21</f>
        <v>144440.79999999999</v>
      </c>
      <c r="G19" s="422">
        <f>Výdaje!E21</f>
        <v>144440.79999999999</v>
      </c>
      <c r="H19" s="367">
        <f t="shared" si="1"/>
        <v>0</v>
      </c>
      <c r="I19" s="409">
        <f t="shared" si="2"/>
        <v>0</v>
      </c>
      <c r="J19" s="399"/>
      <c r="K19" s="399"/>
      <c r="L19" s="369"/>
    </row>
    <row r="20" spans="1:12" x14ac:dyDescent="0.2">
      <c r="A20" s="175"/>
      <c r="B20" s="176" t="s">
        <v>153</v>
      </c>
      <c r="C20" s="177">
        <v>91306</v>
      </c>
      <c r="D20" s="178" t="s">
        <v>33</v>
      </c>
      <c r="E20" s="179" t="s">
        <v>163</v>
      </c>
      <c r="F20" s="597">
        <f>Výdaje!D22</f>
        <v>324100</v>
      </c>
      <c r="G20" s="422">
        <f>Výdaje!E22</f>
        <v>324100</v>
      </c>
      <c r="H20" s="367">
        <f t="shared" si="1"/>
        <v>0</v>
      </c>
      <c r="I20" s="409">
        <f t="shared" si="2"/>
        <v>0</v>
      </c>
      <c r="J20" s="392"/>
      <c r="K20" s="392"/>
    </row>
    <row r="21" spans="1:12" x14ac:dyDescent="0.2">
      <c r="A21" s="175"/>
      <c r="B21" s="176" t="s">
        <v>153</v>
      </c>
      <c r="C21" s="177">
        <v>91307</v>
      </c>
      <c r="D21" s="178" t="s">
        <v>36</v>
      </c>
      <c r="E21" s="179" t="s">
        <v>164</v>
      </c>
      <c r="F21" s="597">
        <f>Výdaje!D25</f>
        <v>137480</v>
      </c>
      <c r="G21" s="422">
        <f>Výdaje!E25</f>
        <v>137480</v>
      </c>
      <c r="H21" s="367">
        <f t="shared" si="1"/>
        <v>0</v>
      </c>
      <c r="I21" s="409">
        <f t="shared" si="2"/>
        <v>0</v>
      </c>
      <c r="J21" s="392"/>
      <c r="K21" s="392"/>
    </row>
    <row r="22" spans="1:12" x14ac:dyDescent="0.2">
      <c r="A22" s="175"/>
      <c r="B22" s="176" t="s">
        <v>153</v>
      </c>
      <c r="C22" s="177">
        <v>91308</v>
      </c>
      <c r="D22" s="178" t="s">
        <v>39</v>
      </c>
      <c r="E22" s="179" t="s">
        <v>165</v>
      </c>
      <c r="F22" s="597">
        <f>Výdaje!D26</f>
        <v>6000</v>
      </c>
      <c r="G22" s="422">
        <f>Výdaje!E26</f>
        <v>6000</v>
      </c>
      <c r="H22" s="367">
        <f t="shared" si="1"/>
        <v>0</v>
      </c>
      <c r="I22" s="409">
        <f t="shared" si="2"/>
        <v>0</v>
      </c>
      <c r="J22" s="392"/>
      <c r="K22" s="392"/>
    </row>
    <row r="23" spans="1:12" x14ac:dyDescent="0.2">
      <c r="A23" s="175"/>
      <c r="B23" s="176" t="s">
        <v>153</v>
      </c>
      <c r="C23" s="177">
        <v>91309</v>
      </c>
      <c r="D23" s="178" t="s">
        <v>43</v>
      </c>
      <c r="E23" s="179" t="s">
        <v>166</v>
      </c>
      <c r="F23" s="597">
        <f>Výdaje!D27</f>
        <v>216774</v>
      </c>
      <c r="G23" s="422">
        <f>Výdaje!E27</f>
        <v>216774</v>
      </c>
      <c r="H23" s="367">
        <f t="shared" si="1"/>
        <v>0</v>
      </c>
      <c r="I23" s="409">
        <f t="shared" si="2"/>
        <v>0</v>
      </c>
      <c r="J23" s="392"/>
      <c r="K23" s="392"/>
    </row>
    <row r="24" spans="1:12" x14ac:dyDescent="0.2">
      <c r="A24" s="175"/>
      <c r="B24" s="176" t="s">
        <v>153</v>
      </c>
      <c r="C24" s="177">
        <v>91318</v>
      </c>
      <c r="D24" s="212" t="s">
        <v>208</v>
      </c>
      <c r="E24" s="179" t="s">
        <v>333</v>
      </c>
      <c r="F24" s="597">
        <f>Výdaje!D28</f>
        <v>11500</v>
      </c>
      <c r="G24" s="422">
        <f>Výdaje!E28</f>
        <v>11500</v>
      </c>
      <c r="H24" s="367">
        <f t="shared" si="1"/>
        <v>0</v>
      </c>
      <c r="I24" s="409">
        <f t="shared" si="2"/>
        <v>0</v>
      </c>
      <c r="J24" s="392"/>
      <c r="K24" s="392"/>
    </row>
    <row r="25" spans="1:12" ht="13.5" thickBot="1" x14ac:dyDescent="0.25">
      <c r="A25" s="291"/>
      <c r="B25" s="292" t="s">
        <v>153</v>
      </c>
      <c r="C25" s="293">
        <v>91903</v>
      </c>
      <c r="D25" s="294" t="s">
        <v>143</v>
      </c>
      <c r="E25" s="295" t="s">
        <v>167</v>
      </c>
      <c r="F25" s="598">
        <v>0</v>
      </c>
      <c r="G25" s="423">
        <v>0</v>
      </c>
      <c r="H25" s="367">
        <f t="shared" si="1"/>
        <v>0</v>
      </c>
      <c r="I25" s="409"/>
      <c r="J25" s="392"/>
      <c r="K25" s="392"/>
    </row>
    <row r="26" spans="1:12" ht="13.5" thickBot="1" x14ac:dyDescent="0.25">
      <c r="A26" s="165" t="s">
        <v>152</v>
      </c>
      <c r="B26" s="166" t="s">
        <v>15</v>
      </c>
      <c r="C26" s="167">
        <v>914</v>
      </c>
      <c r="D26" s="168" t="s">
        <v>15</v>
      </c>
      <c r="E26" s="169" t="s">
        <v>168</v>
      </c>
      <c r="F26" s="594">
        <f>SUM(F27:F42)</f>
        <v>876633.23640000005</v>
      </c>
      <c r="G26" s="419">
        <f>SUM(G27:G42)</f>
        <v>901992.98100000003</v>
      </c>
      <c r="H26" s="304">
        <f t="shared" si="1"/>
        <v>25359.744599999976</v>
      </c>
      <c r="I26" s="405">
        <f t="shared" ref="I26:I40" si="3">(G26/F26)-1</f>
        <v>2.8928568467404769E-2</v>
      </c>
      <c r="J26" s="399"/>
      <c r="K26" s="399"/>
      <c r="L26" s="369"/>
    </row>
    <row r="27" spans="1:12" x14ac:dyDescent="0.2">
      <c r="A27" s="184"/>
      <c r="B27" s="185" t="s">
        <v>153</v>
      </c>
      <c r="C27" s="186">
        <v>91401</v>
      </c>
      <c r="D27" s="187" t="s">
        <v>13</v>
      </c>
      <c r="E27" s="188" t="s">
        <v>157</v>
      </c>
      <c r="F27" s="599">
        <f>Výdaje!D72</f>
        <v>16186.890000000003</v>
      </c>
      <c r="G27" s="424">
        <f>Výdaje!E72</f>
        <v>14568.201000000001</v>
      </c>
      <c r="H27" s="368">
        <f t="shared" si="1"/>
        <v>-1618.6890000000021</v>
      </c>
      <c r="I27" s="410">
        <f t="shared" si="3"/>
        <v>-0.10000000000000009</v>
      </c>
      <c r="J27" s="399"/>
      <c r="K27" s="399"/>
      <c r="L27" s="369"/>
    </row>
    <row r="28" spans="1:12" x14ac:dyDescent="0.2">
      <c r="A28" s="175"/>
      <c r="B28" s="176" t="s">
        <v>153</v>
      </c>
      <c r="C28" s="177">
        <v>91402</v>
      </c>
      <c r="D28" s="178" t="s">
        <v>20</v>
      </c>
      <c r="E28" s="179" t="s">
        <v>169</v>
      </c>
      <c r="F28" s="597">
        <f>Výdaje!D75</f>
        <v>7000.5</v>
      </c>
      <c r="G28" s="422">
        <f>Výdaje!E75</f>
        <v>6600.5</v>
      </c>
      <c r="H28" s="367">
        <f t="shared" si="1"/>
        <v>-400</v>
      </c>
      <c r="I28" s="409">
        <f t="shared" si="3"/>
        <v>-5.7138775801728436E-2</v>
      </c>
      <c r="J28" s="399"/>
      <c r="K28" s="399"/>
      <c r="L28" s="369"/>
    </row>
    <row r="29" spans="1:12" x14ac:dyDescent="0.2">
      <c r="A29" s="175"/>
      <c r="B29" s="176" t="s">
        <v>153</v>
      </c>
      <c r="C29" s="177">
        <v>91403</v>
      </c>
      <c r="D29" s="178" t="s">
        <v>22</v>
      </c>
      <c r="E29" s="179" t="s">
        <v>185</v>
      </c>
      <c r="F29" s="597">
        <f>Výdaje!D80</f>
        <v>11540</v>
      </c>
      <c r="G29" s="422">
        <f>Výdaje!E80</f>
        <v>11540</v>
      </c>
      <c r="H29" s="367">
        <f t="shared" si="1"/>
        <v>0</v>
      </c>
      <c r="I29" s="409">
        <f t="shared" si="3"/>
        <v>0</v>
      </c>
      <c r="J29" s="399"/>
      <c r="K29" s="399"/>
      <c r="L29" s="369"/>
    </row>
    <row r="30" spans="1:12" x14ac:dyDescent="0.2">
      <c r="A30" s="175"/>
      <c r="B30" s="176" t="s">
        <v>153</v>
      </c>
      <c r="C30" s="177">
        <v>91404</v>
      </c>
      <c r="D30" s="178" t="s">
        <v>26</v>
      </c>
      <c r="E30" s="179" t="s">
        <v>161</v>
      </c>
      <c r="F30" s="597">
        <f>Výdaje!D82</f>
        <v>7590</v>
      </c>
      <c r="G30" s="422">
        <f>Výdaje!E82</f>
        <v>5220</v>
      </c>
      <c r="H30" s="367">
        <f t="shared" si="1"/>
        <v>-2370</v>
      </c>
      <c r="I30" s="409">
        <f t="shared" si="3"/>
        <v>-0.31225296442687744</v>
      </c>
      <c r="J30" s="399"/>
      <c r="K30" s="399"/>
      <c r="L30" s="369"/>
    </row>
    <row r="31" spans="1:12" x14ac:dyDescent="0.2">
      <c r="A31" s="175"/>
      <c r="B31" s="176" t="s">
        <v>153</v>
      </c>
      <c r="C31" s="177">
        <v>91405</v>
      </c>
      <c r="D31" s="178" t="s">
        <v>30</v>
      </c>
      <c r="E31" s="179" t="s">
        <v>162</v>
      </c>
      <c r="F31" s="597">
        <f>Výdaje!D94</f>
        <v>9755</v>
      </c>
      <c r="G31" s="422">
        <f>Výdaje!E94</f>
        <v>9755</v>
      </c>
      <c r="H31" s="367">
        <f t="shared" si="1"/>
        <v>0</v>
      </c>
      <c r="I31" s="409">
        <f t="shared" si="3"/>
        <v>0</v>
      </c>
      <c r="J31" s="399"/>
      <c r="K31" s="399"/>
      <c r="L31" s="369"/>
    </row>
    <row r="32" spans="1:12" x14ac:dyDescent="0.2">
      <c r="A32" s="175"/>
      <c r="B32" s="176" t="s">
        <v>153</v>
      </c>
      <c r="C32" s="177">
        <v>91406</v>
      </c>
      <c r="D32" s="178" t="s">
        <v>33</v>
      </c>
      <c r="E32" s="179" t="s">
        <v>163</v>
      </c>
      <c r="F32" s="597">
        <f>Výdaje!D105</f>
        <v>731990.34000000008</v>
      </c>
      <c r="G32" s="422">
        <f>Výdaje!E105</f>
        <v>761990.34000000008</v>
      </c>
      <c r="H32" s="367">
        <f t="shared" si="1"/>
        <v>30000</v>
      </c>
      <c r="I32" s="409">
        <f t="shared" si="3"/>
        <v>4.0984147413748673E-2</v>
      </c>
      <c r="J32" s="399"/>
      <c r="K32" s="399"/>
      <c r="L32" s="369"/>
    </row>
    <row r="33" spans="1:12" x14ac:dyDescent="0.2">
      <c r="A33" s="175"/>
      <c r="B33" s="176" t="s">
        <v>153</v>
      </c>
      <c r="C33" s="177">
        <v>91407</v>
      </c>
      <c r="D33" s="178" t="s">
        <v>36</v>
      </c>
      <c r="E33" s="179" t="s">
        <v>164</v>
      </c>
      <c r="F33" s="597">
        <f>Výdaje!D116</f>
        <v>11214</v>
      </c>
      <c r="G33" s="422">
        <f>Výdaje!E116</f>
        <v>11764</v>
      </c>
      <c r="H33" s="367">
        <f t="shared" si="1"/>
        <v>550</v>
      </c>
      <c r="I33" s="409">
        <f t="shared" si="3"/>
        <v>4.9045835562689488E-2</v>
      </c>
      <c r="J33" s="399"/>
      <c r="K33" s="399"/>
      <c r="L33" s="369"/>
    </row>
    <row r="34" spans="1:12" x14ac:dyDescent="0.2">
      <c r="A34" s="175"/>
      <c r="B34" s="176" t="s">
        <v>153</v>
      </c>
      <c r="C34" s="177">
        <v>91408</v>
      </c>
      <c r="D34" s="178" t="s">
        <v>39</v>
      </c>
      <c r="E34" s="179" t="s">
        <v>165</v>
      </c>
      <c r="F34" s="597">
        <f>Výdaje!D134</f>
        <v>8426.2000000000007</v>
      </c>
      <c r="G34" s="422">
        <f>Výdaje!E134</f>
        <v>8133.7</v>
      </c>
      <c r="H34" s="367">
        <f t="shared" si="1"/>
        <v>-292.50000000000091</v>
      </c>
      <c r="I34" s="409">
        <f t="shared" si="3"/>
        <v>-3.4713156583038751E-2</v>
      </c>
      <c r="J34" s="399"/>
      <c r="K34" s="399"/>
      <c r="L34" s="369"/>
    </row>
    <row r="35" spans="1:12" x14ac:dyDescent="0.2">
      <c r="A35" s="175"/>
      <c r="B35" s="176" t="s">
        <v>153</v>
      </c>
      <c r="C35" s="177">
        <v>91409</v>
      </c>
      <c r="D35" s="178" t="s">
        <v>43</v>
      </c>
      <c r="E35" s="179" t="s">
        <v>166</v>
      </c>
      <c r="F35" s="597">
        <f>Výdaje!D164</f>
        <v>6418.4</v>
      </c>
      <c r="G35" s="422">
        <f>Výdaje!E164</f>
        <v>3767.33</v>
      </c>
      <c r="H35" s="367">
        <f t="shared" si="1"/>
        <v>-2651.0699999999997</v>
      </c>
      <c r="I35" s="409">
        <f t="shared" si="3"/>
        <v>-0.41304219120029917</v>
      </c>
      <c r="J35" s="399"/>
      <c r="K35" s="399"/>
      <c r="L35" s="369"/>
    </row>
    <row r="36" spans="1:12" x14ac:dyDescent="0.2">
      <c r="A36" s="175"/>
      <c r="B36" s="176" t="s">
        <v>153</v>
      </c>
      <c r="C36" s="177">
        <v>91410</v>
      </c>
      <c r="D36" s="178" t="s">
        <v>46</v>
      </c>
      <c r="E36" s="179" t="s">
        <v>207</v>
      </c>
      <c r="F36" s="597">
        <f>Výdaje!D174</f>
        <v>4750</v>
      </c>
      <c r="G36" s="422">
        <f>Výdaje!E174</f>
        <v>4750</v>
      </c>
      <c r="H36" s="367">
        <f t="shared" si="1"/>
        <v>0</v>
      </c>
      <c r="I36" s="409">
        <f t="shared" si="3"/>
        <v>0</v>
      </c>
      <c r="J36" s="399"/>
      <c r="K36" s="399"/>
      <c r="L36" s="369"/>
    </row>
    <row r="37" spans="1:12" x14ac:dyDescent="0.2">
      <c r="A37" s="175"/>
      <c r="B37" s="176" t="s">
        <v>153</v>
      </c>
      <c r="C37" s="177">
        <v>91411</v>
      </c>
      <c r="D37" s="178" t="s">
        <v>49</v>
      </c>
      <c r="E37" s="179" t="s">
        <v>170</v>
      </c>
      <c r="F37" s="597">
        <f>Výdaje!D175</f>
        <v>365</v>
      </c>
      <c r="G37" s="422">
        <f>Výdaje!E175</f>
        <v>365</v>
      </c>
      <c r="H37" s="367">
        <f t="shared" si="1"/>
        <v>0</v>
      </c>
      <c r="I37" s="409">
        <f t="shared" si="3"/>
        <v>0</v>
      </c>
      <c r="J37" s="399"/>
      <c r="K37" s="399"/>
      <c r="L37" s="369"/>
    </row>
    <row r="38" spans="1:12" x14ac:dyDescent="0.2">
      <c r="A38" s="175"/>
      <c r="B38" s="176" t="s">
        <v>153</v>
      </c>
      <c r="C38" s="177">
        <v>91412</v>
      </c>
      <c r="D38" s="178" t="s">
        <v>52</v>
      </c>
      <c r="E38" s="179" t="s">
        <v>171</v>
      </c>
      <c r="F38" s="597">
        <f>Výdaje!D176</f>
        <v>40786.9064</v>
      </c>
      <c r="G38" s="422">
        <f>Výdaje!E176</f>
        <v>43538.91</v>
      </c>
      <c r="H38" s="367">
        <f t="shared" si="1"/>
        <v>2752.0036000000036</v>
      </c>
      <c r="I38" s="409">
        <f t="shared" si="3"/>
        <v>6.7472722079260361E-2</v>
      </c>
      <c r="J38" s="399"/>
      <c r="K38" s="399"/>
      <c r="L38" s="369"/>
    </row>
    <row r="39" spans="1:12" x14ac:dyDescent="0.2">
      <c r="A39" s="175"/>
      <c r="B39" s="176" t="s">
        <v>153</v>
      </c>
      <c r="C39" s="177">
        <v>91414</v>
      </c>
      <c r="D39" s="178" t="s">
        <v>58</v>
      </c>
      <c r="E39" s="179" t="s">
        <v>172</v>
      </c>
      <c r="F39" s="597">
        <f>Výdaje!D188</f>
        <v>7600</v>
      </c>
      <c r="G39" s="422">
        <f>Výdaje!E188</f>
        <v>4600</v>
      </c>
      <c r="H39" s="367">
        <f t="shared" si="1"/>
        <v>-3000</v>
      </c>
      <c r="I39" s="409">
        <f t="shared" si="3"/>
        <v>-0.39473684210526316</v>
      </c>
      <c r="J39" s="399"/>
      <c r="K39" s="399"/>
      <c r="L39" s="369"/>
    </row>
    <row r="40" spans="1:12" x14ac:dyDescent="0.2">
      <c r="A40" s="175"/>
      <c r="B40" s="286" t="s">
        <v>153</v>
      </c>
      <c r="C40" s="287">
        <v>91415</v>
      </c>
      <c r="D40" s="288" t="s">
        <v>61</v>
      </c>
      <c r="E40" s="289" t="s">
        <v>158</v>
      </c>
      <c r="F40" s="600">
        <f>Výdaje!D189</f>
        <v>13010</v>
      </c>
      <c r="G40" s="425">
        <f>Výdaje!E189</f>
        <v>12400</v>
      </c>
      <c r="H40" s="367">
        <f t="shared" si="1"/>
        <v>-610</v>
      </c>
      <c r="I40" s="409">
        <f t="shared" si="3"/>
        <v>-4.6887009992313655E-2</v>
      </c>
      <c r="J40" s="399"/>
      <c r="K40" s="399"/>
      <c r="L40" s="369"/>
    </row>
    <row r="41" spans="1:12" x14ac:dyDescent="0.2">
      <c r="A41" s="175"/>
      <c r="B41" s="176" t="s">
        <v>153</v>
      </c>
      <c r="C41" s="177">
        <v>91418</v>
      </c>
      <c r="D41" s="212" t="s">
        <v>208</v>
      </c>
      <c r="E41" s="179" t="s">
        <v>209</v>
      </c>
      <c r="F41" s="597">
        <f>Výdaje!D192</f>
        <v>0</v>
      </c>
      <c r="G41" s="422">
        <f>Výdaje!E192</f>
        <v>0</v>
      </c>
      <c r="H41" s="367">
        <f t="shared" si="1"/>
        <v>0</v>
      </c>
      <c r="I41" s="409"/>
      <c r="J41" s="399"/>
      <c r="K41" s="399"/>
      <c r="L41" s="369"/>
    </row>
    <row r="42" spans="1:12" ht="13.5" thickBot="1" x14ac:dyDescent="0.25">
      <c r="A42" s="219"/>
      <c r="B42" s="176" t="s">
        <v>153</v>
      </c>
      <c r="C42" s="603">
        <v>91420</v>
      </c>
      <c r="D42" s="604" t="s">
        <v>586</v>
      </c>
      <c r="E42" s="179" t="s">
        <v>587</v>
      </c>
      <c r="F42" s="600">
        <f>Výdaje!D193</f>
        <v>0</v>
      </c>
      <c r="G42" s="425">
        <f>Výdaje!E193</f>
        <v>3000</v>
      </c>
      <c r="H42" s="367">
        <f t="shared" ref="H42:H69" si="4">G42-F42</f>
        <v>3000</v>
      </c>
      <c r="I42" s="409"/>
      <c r="J42" s="399"/>
      <c r="K42" s="399"/>
      <c r="L42" s="369"/>
    </row>
    <row r="43" spans="1:12" ht="13.5" thickBot="1" x14ac:dyDescent="0.25">
      <c r="A43" s="165" t="s">
        <v>152</v>
      </c>
      <c r="B43" s="166" t="s">
        <v>15</v>
      </c>
      <c r="C43" s="167">
        <v>917</v>
      </c>
      <c r="D43" s="168" t="s">
        <v>15</v>
      </c>
      <c r="E43" s="169" t="s">
        <v>173</v>
      </c>
      <c r="F43" s="594">
        <f>SUM(F44:F52)</f>
        <v>142592.13</v>
      </c>
      <c r="G43" s="419">
        <f>SUM(G44:G52)</f>
        <v>152009.1502</v>
      </c>
      <c r="H43" s="304">
        <f t="shared" si="4"/>
        <v>9417.020199999999</v>
      </c>
      <c r="I43" s="405">
        <f t="shared" ref="I43:I51" si="5">(G43/F43)-1</f>
        <v>6.6041654613056222E-2</v>
      </c>
      <c r="J43" s="399"/>
      <c r="K43" s="399"/>
      <c r="L43" s="369"/>
    </row>
    <row r="44" spans="1:12" x14ac:dyDescent="0.2">
      <c r="A44" s="184"/>
      <c r="B44" s="185" t="s">
        <v>153</v>
      </c>
      <c r="C44" s="186">
        <v>91701</v>
      </c>
      <c r="D44" s="187" t="s">
        <v>13</v>
      </c>
      <c r="E44" s="188" t="s">
        <v>157</v>
      </c>
      <c r="F44" s="599">
        <f>Výdaje!D195</f>
        <v>12700</v>
      </c>
      <c r="G44" s="424">
        <f>Výdaje!E195</f>
        <v>12150</v>
      </c>
      <c r="H44" s="368">
        <f t="shared" si="4"/>
        <v>-550</v>
      </c>
      <c r="I44" s="410">
        <f t="shared" si="5"/>
        <v>-4.3307086614173262E-2</v>
      </c>
      <c r="J44" s="399"/>
      <c r="K44" s="399"/>
      <c r="L44" s="369"/>
    </row>
    <row r="45" spans="1:12" x14ac:dyDescent="0.2">
      <c r="A45" s="175"/>
      <c r="B45" s="176" t="s">
        <v>153</v>
      </c>
      <c r="C45" s="177">
        <v>91702</v>
      </c>
      <c r="D45" s="178" t="s">
        <v>20</v>
      </c>
      <c r="E45" s="179" t="s">
        <v>169</v>
      </c>
      <c r="F45" s="597">
        <f>Výdaje!D217</f>
        <v>11183</v>
      </c>
      <c r="G45" s="422">
        <f>Výdaje!E217</f>
        <v>21580</v>
      </c>
      <c r="H45" s="367">
        <f t="shared" si="4"/>
        <v>10397</v>
      </c>
      <c r="I45" s="409">
        <f t="shared" si="5"/>
        <v>0.92971474559599399</v>
      </c>
      <c r="J45" s="399"/>
      <c r="K45" s="399"/>
      <c r="L45" s="369"/>
    </row>
    <row r="46" spans="1:12" x14ac:dyDescent="0.2">
      <c r="A46" s="175"/>
      <c r="B46" s="176" t="s">
        <v>153</v>
      </c>
      <c r="C46" s="177">
        <v>91704</v>
      </c>
      <c r="D46" s="178" t="s">
        <v>26</v>
      </c>
      <c r="E46" s="179" t="s">
        <v>161</v>
      </c>
      <c r="F46" s="597">
        <f>Výdaje!D237</f>
        <v>14260</v>
      </c>
      <c r="G46" s="422">
        <f>Výdaje!E237</f>
        <v>15260</v>
      </c>
      <c r="H46" s="367">
        <f t="shared" si="4"/>
        <v>1000</v>
      </c>
      <c r="I46" s="409">
        <f t="shared" si="5"/>
        <v>7.0126227208976211E-2</v>
      </c>
      <c r="J46" s="399"/>
      <c r="K46" s="399"/>
      <c r="L46" s="369"/>
    </row>
    <row r="47" spans="1:12" x14ac:dyDescent="0.2">
      <c r="A47" s="175"/>
      <c r="B47" s="176" t="s">
        <v>153</v>
      </c>
      <c r="C47" s="177">
        <v>91705</v>
      </c>
      <c r="D47" s="178" t="s">
        <v>30</v>
      </c>
      <c r="E47" s="179" t="s">
        <v>162</v>
      </c>
      <c r="F47" s="597">
        <f>Výdaje!D292</f>
        <v>16905</v>
      </c>
      <c r="G47" s="422">
        <f>Výdaje!E292</f>
        <v>17255</v>
      </c>
      <c r="H47" s="367">
        <f t="shared" si="4"/>
        <v>350</v>
      </c>
      <c r="I47" s="409">
        <f t="shared" si="5"/>
        <v>2.0703933747411973E-2</v>
      </c>
      <c r="J47" s="399"/>
      <c r="K47" s="399"/>
      <c r="L47" s="369"/>
    </row>
    <row r="48" spans="1:12" x14ac:dyDescent="0.2">
      <c r="A48" s="175"/>
      <c r="B48" s="176" t="s">
        <v>153</v>
      </c>
      <c r="C48" s="177">
        <v>91706</v>
      </c>
      <c r="D48" s="178" t="s">
        <v>33</v>
      </c>
      <c r="E48" s="179" t="s">
        <v>163</v>
      </c>
      <c r="F48" s="597">
        <f>Výdaje!D303</f>
        <v>18200</v>
      </c>
      <c r="G48" s="422">
        <f>Výdaje!E303</f>
        <v>16700</v>
      </c>
      <c r="H48" s="367">
        <f t="shared" si="4"/>
        <v>-1500</v>
      </c>
      <c r="I48" s="409">
        <f t="shared" si="5"/>
        <v>-8.2417582417582458E-2</v>
      </c>
      <c r="J48" s="399"/>
      <c r="K48" s="399"/>
      <c r="L48" s="369"/>
    </row>
    <row r="49" spans="1:12" x14ac:dyDescent="0.2">
      <c r="A49" s="175"/>
      <c r="B49" s="176" t="s">
        <v>153</v>
      </c>
      <c r="C49" s="177">
        <v>91707</v>
      </c>
      <c r="D49" s="178" t="s">
        <v>36</v>
      </c>
      <c r="E49" s="179" t="s">
        <v>164</v>
      </c>
      <c r="F49" s="597">
        <f>Výdaje!D311</f>
        <v>18379.5</v>
      </c>
      <c r="G49" s="422">
        <f>Výdaje!E311</f>
        <v>18499.5</v>
      </c>
      <c r="H49" s="367">
        <f t="shared" si="4"/>
        <v>120</v>
      </c>
      <c r="I49" s="409">
        <f t="shared" si="5"/>
        <v>6.5290133028645947E-3</v>
      </c>
      <c r="J49" s="399"/>
      <c r="K49" s="399"/>
      <c r="L49" s="369"/>
    </row>
    <row r="50" spans="1:12" x14ac:dyDescent="0.2">
      <c r="A50" s="175"/>
      <c r="B50" s="176" t="s">
        <v>153</v>
      </c>
      <c r="C50" s="177">
        <v>91708</v>
      </c>
      <c r="D50" s="178" t="s">
        <v>39</v>
      </c>
      <c r="E50" s="179" t="s">
        <v>165</v>
      </c>
      <c r="F50" s="597">
        <f>Výdaje!D357</f>
        <v>6364.63</v>
      </c>
      <c r="G50" s="422">
        <f>Výdaje!E357</f>
        <v>5964.6502</v>
      </c>
      <c r="H50" s="367">
        <f t="shared" si="4"/>
        <v>-399.97980000000007</v>
      </c>
      <c r="I50" s="409">
        <f t="shared" si="5"/>
        <v>-6.2844155905370735E-2</v>
      </c>
      <c r="J50" s="399"/>
      <c r="K50" s="399"/>
      <c r="L50" s="369"/>
    </row>
    <row r="51" spans="1:12" x14ac:dyDescent="0.2">
      <c r="A51" s="175"/>
      <c r="B51" s="176" t="s">
        <v>153</v>
      </c>
      <c r="C51" s="177">
        <v>91709</v>
      </c>
      <c r="D51" s="178" t="s">
        <v>43</v>
      </c>
      <c r="E51" s="179" t="s">
        <v>166</v>
      </c>
      <c r="F51" s="597">
        <f>Výdaje!D377</f>
        <v>44600</v>
      </c>
      <c r="G51" s="422">
        <f>Výdaje!E377</f>
        <v>44600</v>
      </c>
      <c r="H51" s="367">
        <f t="shared" si="4"/>
        <v>0</v>
      </c>
      <c r="I51" s="409">
        <f t="shared" si="5"/>
        <v>0</v>
      </c>
      <c r="J51" s="399"/>
      <c r="K51" s="399"/>
      <c r="L51" s="369"/>
    </row>
    <row r="52" spans="1:12" ht="13.5" thickBot="1" x14ac:dyDescent="0.25">
      <c r="A52" s="175"/>
      <c r="B52" s="176" t="s">
        <v>153</v>
      </c>
      <c r="C52" s="177">
        <v>91712</v>
      </c>
      <c r="D52" s="178" t="s">
        <v>52</v>
      </c>
      <c r="E52" s="179" t="s">
        <v>171</v>
      </c>
      <c r="F52" s="597">
        <f>Výdaje!D387</f>
        <v>0</v>
      </c>
      <c r="G52" s="422">
        <f>Výdaje!E387</f>
        <v>0</v>
      </c>
      <c r="H52" s="367">
        <f t="shared" si="4"/>
        <v>0</v>
      </c>
      <c r="I52" s="409"/>
      <c r="J52" s="399"/>
      <c r="K52" s="399"/>
      <c r="L52" s="369"/>
    </row>
    <row r="53" spans="1:12" ht="13.5" thickBot="1" x14ac:dyDescent="0.25">
      <c r="A53" s="165" t="s">
        <v>152</v>
      </c>
      <c r="B53" s="166" t="s">
        <v>15</v>
      </c>
      <c r="C53" s="167">
        <v>920</v>
      </c>
      <c r="D53" s="168" t="s">
        <v>15</v>
      </c>
      <c r="E53" s="169" t="s">
        <v>174</v>
      </c>
      <c r="F53" s="594">
        <f>SUM(F54:F66)</f>
        <v>364605.54000000004</v>
      </c>
      <c r="G53" s="419">
        <f>SUM(G54:G66)</f>
        <v>319570.28000000003</v>
      </c>
      <c r="H53" s="304">
        <f t="shared" si="4"/>
        <v>-45035.260000000009</v>
      </c>
      <c r="I53" s="405">
        <f>(G53/F53)-1</f>
        <v>-0.12351776113988833</v>
      </c>
      <c r="J53" s="399"/>
      <c r="K53" s="399"/>
      <c r="L53" s="369"/>
    </row>
    <row r="54" spans="1:12" x14ac:dyDescent="0.2">
      <c r="A54" s="175"/>
      <c r="B54" s="176" t="s">
        <v>153</v>
      </c>
      <c r="C54" s="177">
        <v>92001</v>
      </c>
      <c r="D54" s="178" t="s">
        <v>13</v>
      </c>
      <c r="E54" s="179" t="s">
        <v>157</v>
      </c>
      <c r="F54" s="597">
        <f>Výdaje!D396</f>
        <v>0</v>
      </c>
      <c r="G54" s="422">
        <f>Výdaje!E396</f>
        <v>0</v>
      </c>
      <c r="H54" s="367">
        <f t="shared" si="4"/>
        <v>0</v>
      </c>
      <c r="I54" s="409"/>
      <c r="J54" s="399"/>
      <c r="K54" s="399"/>
      <c r="L54" s="369"/>
    </row>
    <row r="55" spans="1:12" x14ac:dyDescent="0.2">
      <c r="A55" s="175"/>
      <c r="B55" s="176" t="s">
        <v>153</v>
      </c>
      <c r="C55" s="177">
        <v>92002</v>
      </c>
      <c r="D55" s="178" t="s">
        <v>20</v>
      </c>
      <c r="E55" s="179" t="s">
        <v>169</v>
      </c>
      <c r="F55" s="597">
        <f>Výdaje!D398</f>
        <v>0</v>
      </c>
      <c r="G55" s="422">
        <f>Výdaje!E398</f>
        <v>0</v>
      </c>
      <c r="H55" s="367">
        <f t="shared" si="4"/>
        <v>0</v>
      </c>
      <c r="I55" s="409"/>
      <c r="J55" s="392"/>
      <c r="K55" s="392"/>
    </row>
    <row r="56" spans="1:12" x14ac:dyDescent="0.2">
      <c r="A56" s="175"/>
      <c r="B56" s="176" t="s">
        <v>153</v>
      </c>
      <c r="C56" s="177">
        <v>92004</v>
      </c>
      <c r="D56" s="178" t="s">
        <v>26</v>
      </c>
      <c r="E56" s="179" t="s">
        <v>161</v>
      </c>
      <c r="F56" s="597">
        <f>Výdaje!D400</f>
        <v>35200</v>
      </c>
      <c r="G56" s="422">
        <f>Výdaje!E400</f>
        <v>20000</v>
      </c>
      <c r="H56" s="367">
        <f t="shared" si="4"/>
        <v>-15200</v>
      </c>
      <c r="I56" s="409">
        <f>(G56/F56)-1</f>
        <v>-0.43181818181818177</v>
      </c>
      <c r="J56" s="392"/>
      <c r="K56" s="392"/>
    </row>
    <row r="57" spans="1:12" x14ac:dyDescent="0.2">
      <c r="A57" s="175"/>
      <c r="B57" s="176" t="s">
        <v>153</v>
      </c>
      <c r="C57" s="177">
        <v>92005</v>
      </c>
      <c r="D57" s="178" t="s">
        <v>30</v>
      </c>
      <c r="E57" s="179" t="s">
        <v>162</v>
      </c>
      <c r="F57" s="597">
        <f>Výdaje!D408</f>
        <v>32077</v>
      </c>
      <c r="G57" s="422">
        <f>Výdaje!E408</f>
        <v>25000</v>
      </c>
      <c r="H57" s="367">
        <f t="shared" si="4"/>
        <v>-7077</v>
      </c>
      <c r="I57" s="409">
        <f>(G57/F57)-1</f>
        <v>-0.22062537020294914</v>
      </c>
      <c r="J57" s="392"/>
      <c r="K57" s="392"/>
    </row>
    <row r="58" spans="1:12" x14ac:dyDescent="0.2">
      <c r="A58" s="175"/>
      <c r="B58" s="176" t="s">
        <v>153</v>
      </c>
      <c r="C58" s="177">
        <v>92006</v>
      </c>
      <c r="D58" s="178" t="s">
        <v>33</v>
      </c>
      <c r="E58" s="179" t="s">
        <v>163</v>
      </c>
      <c r="F58" s="597">
        <f>Výdaje!D416</f>
        <v>145300</v>
      </c>
      <c r="G58" s="422">
        <f>Výdaje!E416</f>
        <v>134000</v>
      </c>
      <c r="H58" s="367">
        <f t="shared" si="4"/>
        <v>-11300</v>
      </c>
      <c r="I58" s="409">
        <f>(G58/F58)-1</f>
        <v>-7.7770130763936685E-2</v>
      </c>
      <c r="J58" s="392"/>
      <c r="K58" s="392"/>
    </row>
    <row r="59" spans="1:12" x14ac:dyDescent="0.2">
      <c r="A59" s="175"/>
      <c r="B59" s="176" t="s">
        <v>153</v>
      </c>
      <c r="C59" s="177">
        <v>92007</v>
      </c>
      <c r="D59" s="178" t="s">
        <v>36</v>
      </c>
      <c r="E59" s="179" t="s">
        <v>164</v>
      </c>
      <c r="F59" s="597">
        <f>Výdaje!D426</f>
        <v>0</v>
      </c>
      <c r="G59" s="422">
        <f>Výdaje!E426</f>
        <v>0</v>
      </c>
      <c r="H59" s="367">
        <f t="shared" si="4"/>
        <v>0</v>
      </c>
      <c r="I59" s="409"/>
      <c r="J59" s="392"/>
      <c r="K59" s="392"/>
    </row>
    <row r="60" spans="1:12" x14ac:dyDescent="0.2">
      <c r="A60" s="175"/>
      <c r="B60" s="176" t="s">
        <v>153</v>
      </c>
      <c r="C60" s="177">
        <v>92008</v>
      </c>
      <c r="D60" s="178" t="s">
        <v>39</v>
      </c>
      <c r="E60" s="179" t="s">
        <v>165</v>
      </c>
      <c r="F60" s="597">
        <f>Výdaje!D429</f>
        <v>2300</v>
      </c>
      <c r="G60" s="422">
        <f>Výdaje!E429</f>
        <v>1792.5</v>
      </c>
      <c r="H60" s="367">
        <f t="shared" si="4"/>
        <v>-507.5</v>
      </c>
      <c r="I60" s="409">
        <f t="shared" ref="I60:I65" si="6">(G60/F60)-1</f>
        <v>-0.22065217391304348</v>
      </c>
      <c r="J60" s="392"/>
      <c r="K60" s="392"/>
    </row>
    <row r="61" spans="1:12" x14ac:dyDescent="0.2">
      <c r="A61" s="175"/>
      <c r="B61" s="176" t="s">
        <v>153</v>
      </c>
      <c r="C61" s="177">
        <v>92009</v>
      </c>
      <c r="D61" s="178" t="s">
        <v>43</v>
      </c>
      <c r="E61" s="179" t="s">
        <v>166</v>
      </c>
      <c r="F61" s="597">
        <f>Výdaje!D435</f>
        <v>82777.78</v>
      </c>
      <c r="G61" s="422">
        <f>Výdaje!E435</f>
        <v>112777.78</v>
      </c>
      <c r="H61" s="367">
        <f t="shared" si="4"/>
        <v>30000</v>
      </c>
      <c r="I61" s="409">
        <f t="shared" si="6"/>
        <v>0.36241609765325911</v>
      </c>
      <c r="J61" s="392"/>
      <c r="K61" s="392"/>
    </row>
    <row r="62" spans="1:12" x14ac:dyDescent="0.2">
      <c r="A62" s="175"/>
      <c r="B62" s="176" t="s">
        <v>153</v>
      </c>
      <c r="C62" s="177">
        <v>92011</v>
      </c>
      <c r="D62" s="178" t="s">
        <v>49</v>
      </c>
      <c r="E62" s="179" t="s">
        <v>170</v>
      </c>
      <c r="F62" s="597">
        <f>Výdaje!D441</f>
        <v>950</v>
      </c>
      <c r="G62" s="422">
        <f>Výdaje!E441</f>
        <v>500</v>
      </c>
      <c r="H62" s="367">
        <f t="shared" si="4"/>
        <v>-450</v>
      </c>
      <c r="I62" s="409">
        <f t="shared" si="6"/>
        <v>-0.47368421052631582</v>
      </c>
      <c r="J62" s="392"/>
      <c r="K62" s="392"/>
    </row>
    <row r="63" spans="1:12" x14ac:dyDescent="0.2">
      <c r="A63" s="175"/>
      <c r="B63" s="176" t="s">
        <v>153</v>
      </c>
      <c r="C63" s="177">
        <v>92012</v>
      </c>
      <c r="D63" s="178" t="s">
        <v>52</v>
      </c>
      <c r="E63" s="179" t="s">
        <v>171</v>
      </c>
      <c r="F63" s="597">
        <f>Výdaje!D446</f>
        <v>9325.76</v>
      </c>
      <c r="G63" s="422">
        <f>Výdaje!E446</f>
        <v>8500</v>
      </c>
      <c r="H63" s="367">
        <f t="shared" si="4"/>
        <v>-825.76000000000022</v>
      </c>
      <c r="I63" s="409">
        <f t="shared" si="6"/>
        <v>-8.8546134577771718E-2</v>
      </c>
      <c r="J63" s="392"/>
      <c r="K63" s="392"/>
    </row>
    <row r="64" spans="1:12" x14ac:dyDescent="0.2">
      <c r="A64" s="175"/>
      <c r="B64" s="176" t="s">
        <v>153</v>
      </c>
      <c r="C64" s="177">
        <v>92014</v>
      </c>
      <c r="D64" s="178" t="s">
        <v>58</v>
      </c>
      <c r="E64" s="179" t="s">
        <v>172</v>
      </c>
      <c r="F64" s="597">
        <f>Výdaje!D451</f>
        <v>35825</v>
      </c>
      <c r="G64" s="422">
        <f>Výdaje!E451</f>
        <v>0</v>
      </c>
      <c r="H64" s="367">
        <f t="shared" si="4"/>
        <v>-35825</v>
      </c>
      <c r="I64" s="409">
        <f t="shared" si="6"/>
        <v>-1</v>
      </c>
      <c r="J64" s="392"/>
      <c r="K64" s="392"/>
    </row>
    <row r="65" spans="1:11" x14ac:dyDescent="0.2">
      <c r="A65" s="175"/>
      <c r="B65" s="176" t="s">
        <v>153</v>
      </c>
      <c r="C65" s="177">
        <v>92015</v>
      </c>
      <c r="D65" s="178" t="s">
        <v>61</v>
      </c>
      <c r="E65" s="179" t="s">
        <v>158</v>
      </c>
      <c r="F65" s="597">
        <f>Výdaje!D459</f>
        <v>20850</v>
      </c>
      <c r="G65" s="422">
        <f>Výdaje!E459</f>
        <v>17000</v>
      </c>
      <c r="H65" s="367">
        <f t="shared" si="4"/>
        <v>-3850</v>
      </c>
      <c r="I65" s="409">
        <f t="shared" si="6"/>
        <v>-0.184652278177458</v>
      </c>
      <c r="J65" s="392"/>
      <c r="K65" s="392"/>
    </row>
    <row r="66" spans="1:11" ht="13.5" thickBot="1" x14ac:dyDescent="0.25">
      <c r="A66" s="184"/>
      <c r="B66" s="185" t="s">
        <v>153</v>
      </c>
      <c r="C66" s="186">
        <v>92018</v>
      </c>
      <c r="D66" s="187" t="s">
        <v>208</v>
      </c>
      <c r="E66" s="250" t="s">
        <v>209</v>
      </c>
      <c r="F66" s="599">
        <f>Výdaje!D476</f>
        <v>0</v>
      </c>
      <c r="G66" s="424">
        <f>Výdaje!E476</f>
        <v>0</v>
      </c>
      <c r="H66" s="367">
        <f t="shared" si="4"/>
        <v>0</v>
      </c>
      <c r="I66" s="409"/>
      <c r="J66" s="392"/>
      <c r="K66" s="392"/>
    </row>
    <row r="67" spans="1:11" ht="13.5" thickBot="1" x14ac:dyDescent="0.25">
      <c r="A67" s="165" t="s">
        <v>152</v>
      </c>
      <c r="B67" s="166" t="s">
        <v>15</v>
      </c>
      <c r="C67" s="167">
        <v>919</v>
      </c>
      <c r="D67" s="153" t="s">
        <v>15</v>
      </c>
      <c r="E67" s="169" t="s">
        <v>258</v>
      </c>
      <c r="F67" s="594">
        <f>SUM(F68:F71)</f>
        <v>52000</v>
      </c>
      <c r="G67" s="419">
        <f>SUM(G68:G71)</f>
        <v>81800</v>
      </c>
      <c r="H67" s="304">
        <f t="shared" si="4"/>
        <v>29800</v>
      </c>
      <c r="I67" s="405">
        <f>(G67/F67)-1</f>
        <v>0.57307692307692304</v>
      </c>
      <c r="J67" s="392"/>
      <c r="K67" s="392"/>
    </row>
    <row r="68" spans="1:11" x14ac:dyDescent="0.2">
      <c r="A68" s="170"/>
      <c r="B68" s="171" t="s">
        <v>153</v>
      </c>
      <c r="C68" s="172">
        <v>91903</v>
      </c>
      <c r="D68" s="173" t="s">
        <v>22</v>
      </c>
      <c r="E68" s="174" t="s">
        <v>175</v>
      </c>
      <c r="F68" s="595">
        <f>Výdaje!D391</f>
        <v>33600</v>
      </c>
      <c r="G68" s="420">
        <f>Výdaje!E391</f>
        <v>31800</v>
      </c>
      <c r="H68" s="367">
        <f t="shared" si="4"/>
        <v>-1800</v>
      </c>
      <c r="I68" s="406">
        <f>(G68/F68)-1</f>
        <v>-5.3571428571428603E-2</v>
      </c>
      <c r="J68" s="392"/>
      <c r="K68" s="392"/>
    </row>
    <row r="69" spans="1:11" x14ac:dyDescent="0.2">
      <c r="A69" s="175"/>
      <c r="B69" s="176" t="s">
        <v>153</v>
      </c>
      <c r="C69" s="177">
        <v>91903</v>
      </c>
      <c r="D69" s="178" t="s">
        <v>22</v>
      </c>
      <c r="E69" s="179" t="s">
        <v>341</v>
      </c>
      <c r="F69" s="597">
        <f>Výdaje!D392</f>
        <v>18400</v>
      </c>
      <c r="G69" s="422">
        <f>Výdaje!E392</f>
        <v>0</v>
      </c>
      <c r="H69" s="367">
        <f t="shared" si="4"/>
        <v>-18400</v>
      </c>
      <c r="I69" s="409">
        <f>(G69/F69)-1</f>
        <v>-1</v>
      </c>
      <c r="J69" s="392"/>
      <c r="K69" s="392"/>
    </row>
    <row r="70" spans="1:11" ht="12.75" customHeight="1" x14ac:dyDescent="0.2">
      <c r="A70" s="175"/>
      <c r="B70" s="176" t="s">
        <v>153</v>
      </c>
      <c r="C70" s="177">
        <v>91903</v>
      </c>
      <c r="D70" s="178" t="s">
        <v>22</v>
      </c>
      <c r="E70" s="179" t="s">
        <v>340</v>
      </c>
      <c r="F70" s="597"/>
      <c r="G70" s="422">
        <f>Výdaje!E393</f>
        <v>0</v>
      </c>
      <c r="H70" s="367"/>
      <c r="I70" s="409"/>
      <c r="J70" s="392"/>
      <c r="K70" s="392"/>
    </row>
    <row r="71" spans="1:11" ht="23.25" customHeight="1" thickBot="1" x14ac:dyDescent="0.25">
      <c r="A71" s="180"/>
      <c r="B71" s="181" t="s">
        <v>153</v>
      </c>
      <c r="C71" s="182">
        <v>91903</v>
      </c>
      <c r="D71" s="183" t="s">
        <v>22</v>
      </c>
      <c r="E71" s="164" t="s">
        <v>210</v>
      </c>
      <c r="F71" s="596"/>
      <c r="G71" s="421">
        <f>Výdaje!E394</f>
        <v>50000</v>
      </c>
      <c r="H71" s="404"/>
      <c r="I71" s="407"/>
      <c r="J71" s="392"/>
      <c r="K71" s="392"/>
    </row>
    <row r="72" spans="1:11" ht="13.5" thickBot="1" x14ac:dyDescent="0.25">
      <c r="A72" s="165" t="s">
        <v>187</v>
      </c>
      <c r="B72" s="166" t="s">
        <v>15</v>
      </c>
      <c r="C72" s="167">
        <v>923</v>
      </c>
      <c r="D72" s="168" t="s">
        <v>15</v>
      </c>
      <c r="E72" s="169" t="s">
        <v>176</v>
      </c>
      <c r="F72" s="594">
        <f>SUM(F73:F82)</f>
        <v>304307.33</v>
      </c>
      <c r="G72" s="419">
        <v>180000</v>
      </c>
      <c r="H72" s="304">
        <f>G72-F72</f>
        <v>-124307.33000000002</v>
      </c>
      <c r="I72" s="405">
        <f>(G72/F72)-1</f>
        <v>-0.4084927234582223</v>
      </c>
      <c r="J72" s="392"/>
      <c r="K72" s="392"/>
    </row>
    <row r="73" spans="1:11" x14ac:dyDescent="0.2">
      <c r="A73" s="175"/>
      <c r="B73" s="176" t="s">
        <v>153</v>
      </c>
      <c r="C73" s="189">
        <v>92301</v>
      </c>
      <c r="D73" s="190" t="s">
        <v>13</v>
      </c>
      <c r="E73" s="188" t="s">
        <v>157</v>
      </c>
      <c r="F73" s="597">
        <f>Výdaje!D479</f>
        <v>0</v>
      </c>
      <c r="G73" s="422">
        <f>Výdaje!E479</f>
        <v>0</v>
      </c>
      <c r="H73" s="367"/>
      <c r="I73" s="409"/>
      <c r="J73" s="392"/>
      <c r="K73" s="392"/>
    </row>
    <row r="74" spans="1:11" x14ac:dyDescent="0.2">
      <c r="A74" s="175"/>
      <c r="B74" s="176" t="s">
        <v>153</v>
      </c>
      <c r="C74" s="189">
        <v>92302</v>
      </c>
      <c r="D74" s="190" t="s">
        <v>20</v>
      </c>
      <c r="E74" s="179" t="s">
        <v>247</v>
      </c>
      <c r="F74" s="597">
        <f>Výdaje!D481</f>
        <v>7705</v>
      </c>
      <c r="G74" s="422">
        <f>Výdaje!E481</f>
        <v>4280</v>
      </c>
      <c r="H74" s="367"/>
      <c r="I74" s="409"/>
      <c r="J74" s="392"/>
      <c r="K74" s="392"/>
    </row>
    <row r="75" spans="1:11" x14ac:dyDescent="0.2">
      <c r="A75" s="175"/>
      <c r="B75" s="176" t="s">
        <v>153</v>
      </c>
      <c r="C75" s="189">
        <v>92303</v>
      </c>
      <c r="D75" s="190" t="s">
        <v>22</v>
      </c>
      <c r="E75" s="179" t="s">
        <v>185</v>
      </c>
      <c r="F75" s="597">
        <f>Výdaje!D498</f>
        <v>0</v>
      </c>
      <c r="G75" s="422">
        <f>Výdaje!E498</f>
        <v>0</v>
      </c>
      <c r="H75" s="367"/>
      <c r="I75" s="409"/>
      <c r="J75" s="392"/>
      <c r="K75" s="392"/>
    </row>
    <row r="76" spans="1:11" x14ac:dyDescent="0.2">
      <c r="A76" s="175"/>
      <c r="B76" s="176" t="s">
        <v>153</v>
      </c>
      <c r="C76" s="189">
        <v>92304</v>
      </c>
      <c r="D76" s="190" t="s">
        <v>26</v>
      </c>
      <c r="E76" s="179" t="s">
        <v>161</v>
      </c>
      <c r="F76" s="597">
        <f>Výdaje!D500</f>
        <v>1574.2</v>
      </c>
      <c r="G76" s="422">
        <f>Výdaje!E500</f>
        <v>4467</v>
      </c>
      <c r="H76" s="367"/>
      <c r="I76" s="409"/>
      <c r="J76" s="392"/>
      <c r="K76" s="392"/>
    </row>
    <row r="77" spans="1:11" x14ac:dyDescent="0.2">
      <c r="A77" s="175"/>
      <c r="B77" s="176" t="s">
        <v>153</v>
      </c>
      <c r="C77" s="189">
        <v>92305</v>
      </c>
      <c r="D77" s="190" t="s">
        <v>30</v>
      </c>
      <c r="E77" s="179" t="s">
        <v>162</v>
      </c>
      <c r="F77" s="597">
        <f>Výdaje!D506</f>
        <v>2488.4499999999998</v>
      </c>
      <c r="G77" s="422">
        <f>Výdaje!E506</f>
        <v>0</v>
      </c>
      <c r="H77" s="367"/>
      <c r="I77" s="409"/>
      <c r="J77" s="392"/>
      <c r="K77" s="392"/>
    </row>
    <row r="78" spans="1:11" x14ac:dyDescent="0.2">
      <c r="A78" s="175"/>
      <c r="B78" s="176" t="s">
        <v>153</v>
      </c>
      <c r="C78" s="189">
        <v>92306</v>
      </c>
      <c r="D78" s="190" t="s">
        <v>33</v>
      </c>
      <c r="E78" s="179" t="s">
        <v>163</v>
      </c>
      <c r="F78" s="597">
        <f>Výdaje!D512</f>
        <v>86481.63</v>
      </c>
      <c r="G78" s="422">
        <f>Výdaje!E512</f>
        <v>78017.8</v>
      </c>
      <c r="H78" s="367"/>
      <c r="I78" s="409"/>
      <c r="J78" s="392"/>
      <c r="K78" s="392"/>
    </row>
    <row r="79" spans="1:11" x14ac:dyDescent="0.2">
      <c r="A79" s="175"/>
      <c r="B79" s="176" t="s">
        <v>153</v>
      </c>
      <c r="C79" s="189">
        <v>92307</v>
      </c>
      <c r="D79" s="190" t="s">
        <v>36</v>
      </c>
      <c r="E79" s="179" t="s">
        <v>177</v>
      </c>
      <c r="F79" s="597">
        <f>Výdaje!D531</f>
        <v>11238.05</v>
      </c>
      <c r="G79" s="422">
        <f>Výdaje!E531</f>
        <v>2874</v>
      </c>
      <c r="H79" s="367"/>
      <c r="I79" s="409"/>
      <c r="J79" s="392"/>
      <c r="K79" s="392"/>
    </row>
    <row r="80" spans="1:11" x14ac:dyDescent="0.2">
      <c r="A80" s="175"/>
      <c r="B80" s="176" t="s">
        <v>153</v>
      </c>
      <c r="C80" s="189">
        <v>92308</v>
      </c>
      <c r="D80" s="190" t="s">
        <v>39</v>
      </c>
      <c r="E80" s="179" t="s">
        <v>165</v>
      </c>
      <c r="F80" s="597">
        <f>Výdaje!D543</f>
        <v>0</v>
      </c>
      <c r="G80" s="422">
        <f>Výdaje!E543</f>
        <v>0</v>
      </c>
      <c r="H80" s="367"/>
      <c r="I80" s="409"/>
      <c r="J80" s="392"/>
      <c r="K80" s="392"/>
    </row>
    <row r="81" spans="1:11" x14ac:dyDescent="0.2">
      <c r="A81" s="175"/>
      <c r="B81" s="176" t="s">
        <v>153</v>
      </c>
      <c r="C81" s="189">
        <v>92309</v>
      </c>
      <c r="D81" s="190" t="s">
        <v>43</v>
      </c>
      <c r="E81" s="179" t="s">
        <v>166</v>
      </c>
      <c r="F81" s="597">
        <f>Výdaje!D546</f>
        <v>0</v>
      </c>
      <c r="G81" s="422">
        <f>Výdaje!E546</f>
        <v>0</v>
      </c>
      <c r="H81" s="367"/>
      <c r="I81" s="409"/>
      <c r="J81" s="392"/>
      <c r="K81" s="392"/>
    </row>
    <row r="82" spans="1:11" ht="13.5" thickBot="1" x14ac:dyDescent="0.25">
      <c r="A82" s="219"/>
      <c r="B82" s="176" t="s">
        <v>153</v>
      </c>
      <c r="C82" s="177">
        <v>92314</v>
      </c>
      <c r="D82" s="178" t="s">
        <v>58</v>
      </c>
      <c r="E82" s="179" t="s">
        <v>248</v>
      </c>
      <c r="F82" s="600">
        <f>Výdaje!D550</f>
        <v>194820</v>
      </c>
      <c r="G82" s="425">
        <f>Výdaje!E550</f>
        <v>90361.2</v>
      </c>
      <c r="H82" s="367"/>
      <c r="I82" s="409"/>
      <c r="J82" s="392"/>
      <c r="K82" s="392"/>
    </row>
    <row r="83" spans="1:11" ht="13.5" thickBot="1" x14ac:dyDescent="0.25">
      <c r="A83" s="165" t="s">
        <v>152</v>
      </c>
      <c r="B83" s="166" t="s">
        <v>15</v>
      </c>
      <c r="C83" s="167">
        <v>924</v>
      </c>
      <c r="D83" s="153" t="s">
        <v>15</v>
      </c>
      <c r="E83" s="169" t="s">
        <v>178</v>
      </c>
      <c r="F83" s="594">
        <f>SUM(F84:F84)</f>
        <v>111175</v>
      </c>
      <c r="G83" s="419">
        <f>SUM(G84:G84)</f>
        <v>82235</v>
      </c>
      <c r="H83" s="304">
        <f>G83-F83</f>
        <v>-28940</v>
      </c>
      <c r="I83" s="405">
        <f t="shared" ref="I83:I93" si="7">(G83/F83)-1</f>
        <v>-0.26031032156510003</v>
      </c>
      <c r="J83" s="392"/>
      <c r="K83" s="392"/>
    </row>
    <row r="84" spans="1:11" ht="13.5" thickBot="1" x14ac:dyDescent="0.25">
      <c r="A84" s="170"/>
      <c r="B84" s="171" t="s">
        <v>153</v>
      </c>
      <c r="C84" s="172">
        <v>92403</v>
      </c>
      <c r="D84" s="173" t="s">
        <v>22</v>
      </c>
      <c r="E84" s="174" t="s">
        <v>185</v>
      </c>
      <c r="F84" s="595">
        <f>Výdaje!D602</f>
        <v>111175</v>
      </c>
      <c r="G84" s="420">
        <f>Výdaje!E603</f>
        <v>82235</v>
      </c>
      <c r="H84" s="305"/>
      <c r="I84" s="412">
        <f t="shared" si="7"/>
        <v>-0.26031032156510003</v>
      </c>
      <c r="J84" s="392"/>
      <c r="K84" s="392"/>
    </row>
    <row r="85" spans="1:11" ht="13.5" thickBot="1" x14ac:dyDescent="0.25">
      <c r="A85" s="150" t="s">
        <v>152</v>
      </c>
      <c r="B85" s="151" t="s">
        <v>15</v>
      </c>
      <c r="C85" s="152">
        <v>925</v>
      </c>
      <c r="D85" s="153" t="s">
        <v>15</v>
      </c>
      <c r="E85" s="154" t="s">
        <v>179</v>
      </c>
      <c r="F85" s="594">
        <f>F86</f>
        <v>8846.61</v>
      </c>
      <c r="G85" s="419">
        <f>G86</f>
        <v>9156.2413500000002</v>
      </c>
      <c r="H85" s="304">
        <f>G85-F85</f>
        <v>309.63134999999966</v>
      </c>
      <c r="I85" s="405">
        <f t="shared" si="7"/>
        <v>3.499999999999992E-2</v>
      </c>
      <c r="J85" s="392"/>
      <c r="K85" s="392"/>
    </row>
    <row r="86" spans="1:11" ht="13.5" thickBot="1" x14ac:dyDescent="0.25">
      <c r="A86" s="160"/>
      <c r="B86" s="161" t="s">
        <v>153</v>
      </c>
      <c r="C86" s="162">
        <v>92515</v>
      </c>
      <c r="D86" s="163" t="s">
        <v>61</v>
      </c>
      <c r="E86" s="164" t="s">
        <v>158</v>
      </c>
      <c r="F86" s="596">
        <f>Výdaje!D610</f>
        <v>8846.61</v>
      </c>
      <c r="G86" s="421">
        <f>Výdaje!E610</f>
        <v>9156.2413500000002</v>
      </c>
      <c r="H86" s="306"/>
      <c r="I86" s="408">
        <f t="shared" si="7"/>
        <v>3.499999999999992E-2</v>
      </c>
      <c r="J86" s="392"/>
      <c r="K86" s="392"/>
    </row>
    <row r="87" spans="1:11" ht="13.5" thickBot="1" x14ac:dyDescent="0.25">
      <c r="A87" s="150" t="s">
        <v>152</v>
      </c>
      <c r="B87" s="151" t="s">
        <v>15</v>
      </c>
      <c r="C87" s="152">
        <v>931</v>
      </c>
      <c r="D87" s="153" t="s">
        <v>15</v>
      </c>
      <c r="E87" s="154" t="s">
        <v>203</v>
      </c>
      <c r="F87" s="594">
        <f>F88</f>
        <v>5000</v>
      </c>
      <c r="G87" s="419">
        <f>G88</f>
        <v>10000</v>
      </c>
      <c r="H87" s="304">
        <f>G87-F87</f>
        <v>5000</v>
      </c>
      <c r="I87" s="405">
        <f t="shared" si="7"/>
        <v>1</v>
      </c>
      <c r="J87" s="392"/>
      <c r="K87" s="392"/>
    </row>
    <row r="88" spans="1:11" ht="13.5" thickBot="1" x14ac:dyDescent="0.25">
      <c r="A88" s="155"/>
      <c r="B88" s="156" t="s">
        <v>153</v>
      </c>
      <c r="C88" s="157">
        <v>93101</v>
      </c>
      <c r="D88" s="158" t="s">
        <v>13</v>
      </c>
      <c r="E88" s="188" t="s">
        <v>157</v>
      </c>
      <c r="F88" s="595">
        <f>Výdaje!D622</f>
        <v>5000</v>
      </c>
      <c r="G88" s="420">
        <f>Výdaje!E622</f>
        <v>10000</v>
      </c>
      <c r="H88" s="305"/>
      <c r="I88" s="412">
        <f t="shared" si="7"/>
        <v>1</v>
      </c>
      <c r="J88" s="392"/>
      <c r="K88" s="392"/>
    </row>
    <row r="89" spans="1:11" ht="13.5" thickBot="1" x14ac:dyDescent="0.25">
      <c r="A89" s="150" t="s">
        <v>152</v>
      </c>
      <c r="B89" s="151" t="s">
        <v>15</v>
      </c>
      <c r="C89" s="152">
        <v>932</v>
      </c>
      <c r="D89" s="153" t="s">
        <v>15</v>
      </c>
      <c r="E89" s="154" t="s">
        <v>180</v>
      </c>
      <c r="F89" s="594">
        <f>F90</f>
        <v>18000</v>
      </c>
      <c r="G89" s="419">
        <f>G90</f>
        <v>21000</v>
      </c>
      <c r="H89" s="304">
        <f>G89-F89</f>
        <v>3000</v>
      </c>
      <c r="I89" s="405">
        <f t="shared" si="7"/>
        <v>0.16666666666666674</v>
      </c>
      <c r="J89" s="392"/>
      <c r="K89" s="392"/>
    </row>
    <row r="90" spans="1:11" ht="13.5" thickBot="1" x14ac:dyDescent="0.25">
      <c r="A90" s="155"/>
      <c r="B90" s="156" t="s">
        <v>153</v>
      </c>
      <c r="C90" s="157">
        <v>93208</v>
      </c>
      <c r="D90" s="158" t="s">
        <v>39</v>
      </c>
      <c r="E90" s="179" t="s">
        <v>165</v>
      </c>
      <c r="F90" s="595">
        <f>Výdaje!D623</f>
        <v>18000</v>
      </c>
      <c r="G90" s="420">
        <f>Výdaje!E623</f>
        <v>21000</v>
      </c>
      <c r="H90" s="305"/>
      <c r="I90" s="412">
        <f t="shared" si="7"/>
        <v>0.16666666666666674</v>
      </c>
      <c r="J90" s="392"/>
      <c r="K90" s="392"/>
    </row>
    <row r="91" spans="1:11" ht="13.5" thickBot="1" x14ac:dyDescent="0.25">
      <c r="A91" s="150" t="s">
        <v>152</v>
      </c>
      <c r="B91" s="151" t="s">
        <v>15</v>
      </c>
      <c r="C91" s="152">
        <v>934</v>
      </c>
      <c r="D91" s="153" t="s">
        <v>15</v>
      </c>
      <c r="E91" s="154" t="s">
        <v>204</v>
      </c>
      <c r="F91" s="594">
        <f>F92</f>
        <v>2000</v>
      </c>
      <c r="G91" s="419">
        <f>G92</f>
        <v>2000</v>
      </c>
      <c r="H91" s="304">
        <f>G91-F91</f>
        <v>0</v>
      </c>
      <c r="I91" s="405">
        <f t="shared" si="7"/>
        <v>0</v>
      </c>
      <c r="J91" s="392"/>
      <c r="K91" s="392"/>
    </row>
    <row r="92" spans="1:11" ht="13.5" thickBot="1" x14ac:dyDescent="0.25">
      <c r="A92" s="160"/>
      <c r="B92" s="161" t="s">
        <v>153</v>
      </c>
      <c r="C92" s="162">
        <v>93408</v>
      </c>
      <c r="D92" s="163" t="s">
        <v>39</v>
      </c>
      <c r="E92" s="179" t="s">
        <v>165</v>
      </c>
      <c r="F92" s="596">
        <f>Výdaje!D626</f>
        <v>2000</v>
      </c>
      <c r="G92" s="421">
        <f>Výdaje!E626</f>
        <v>2000</v>
      </c>
      <c r="H92" s="306"/>
      <c r="I92" s="408">
        <f t="shared" si="7"/>
        <v>0</v>
      </c>
      <c r="J92" s="392"/>
      <c r="K92" s="392"/>
    </row>
    <row r="93" spans="1:11" ht="13.5" thickBot="1" x14ac:dyDescent="0.25">
      <c r="A93" s="150" t="s">
        <v>152</v>
      </c>
      <c r="B93" s="151" t="s">
        <v>15</v>
      </c>
      <c r="C93" s="152">
        <v>926</v>
      </c>
      <c r="D93" s="153" t="s">
        <v>15</v>
      </c>
      <c r="E93" s="154" t="s">
        <v>206</v>
      </c>
      <c r="F93" s="594">
        <f>SUM(F94:F102)</f>
        <v>110500</v>
      </c>
      <c r="G93" s="419">
        <f>SUM(G94:G102)</f>
        <v>110500</v>
      </c>
      <c r="H93" s="304">
        <f>G93-F93</f>
        <v>0</v>
      </c>
      <c r="I93" s="405">
        <f t="shared" si="7"/>
        <v>0</v>
      </c>
      <c r="J93" s="392"/>
      <c r="K93" s="392"/>
    </row>
    <row r="94" spans="1:11" x14ac:dyDescent="0.2">
      <c r="A94" s="184"/>
      <c r="B94" s="185" t="s">
        <v>153</v>
      </c>
      <c r="C94" s="217" t="s">
        <v>205</v>
      </c>
      <c r="D94" s="218" t="s">
        <v>15</v>
      </c>
      <c r="E94" s="188" t="s">
        <v>215</v>
      </c>
      <c r="F94" s="599"/>
      <c r="G94" s="424"/>
      <c r="H94" s="308"/>
      <c r="I94" s="413"/>
      <c r="J94" s="392"/>
      <c r="K94" s="392"/>
    </row>
    <row r="95" spans="1:11" x14ac:dyDescent="0.2">
      <c r="A95" s="184"/>
      <c r="B95" s="185" t="s">
        <v>153</v>
      </c>
      <c r="C95" s="217">
        <v>92601</v>
      </c>
      <c r="D95" s="218" t="s">
        <v>13</v>
      </c>
      <c r="E95" s="188" t="s">
        <v>157</v>
      </c>
      <c r="F95" s="599">
        <f>Výdaje!D612</f>
        <v>14800</v>
      </c>
      <c r="G95" s="424">
        <f>Výdaje!E612</f>
        <v>14800</v>
      </c>
      <c r="H95" s="308"/>
      <c r="I95" s="413">
        <f t="shared" ref="I95:I103" si="8">(G95/F95)-1</f>
        <v>0</v>
      </c>
      <c r="J95" s="392"/>
      <c r="K95" s="392"/>
    </row>
    <row r="96" spans="1:11" x14ac:dyDescent="0.2">
      <c r="A96" s="175"/>
      <c r="B96" s="176" t="s">
        <v>153</v>
      </c>
      <c r="C96" s="189">
        <v>92602</v>
      </c>
      <c r="D96" s="190" t="s">
        <v>20</v>
      </c>
      <c r="E96" s="179" t="s">
        <v>169</v>
      </c>
      <c r="F96" s="597">
        <f>Výdaje!D613</f>
        <v>31900</v>
      </c>
      <c r="G96" s="422">
        <f>Výdaje!E613</f>
        <v>31900</v>
      </c>
      <c r="H96" s="307"/>
      <c r="I96" s="411">
        <f t="shared" si="8"/>
        <v>0</v>
      </c>
      <c r="J96" s="145"/>
    </row>
    <row r="97" spans="1:12" x14ac:dyDescent="0.2">
      <c r="A97" s="175"/>
      <c r="B97" s="176" t="s">
        <v>153</v>
      </c>
      <c r="C97" s="189">
        <v>92604</v>
      </c>
      <c r="D97" s="190" t="s">
        <v>26</v>
      </c>
      <c r="E97" s="179" t="s">
        <v>161</v>
      </c>
      <c r="F97" s="597">
        <f>Výdaje!D614</f>
        <v>23980</v>
      </c>
      <c r="G97" s="422">
        <f>Výdaje!E614</f>
        <v>23980</v>
      </c>
      <c r="H97" s="307"/>
      <c r="I97" s="411">
        <f t="shared" si="8"/>
        <v>0</v>
      </c>
      <c r="J97" s="398"/>
    </row>
    <row r="98" spans="1:12" x14ac:dyDescent="0.2">
      <c r="A98" s="175"/>
      <c r="B98" s="176" t="s">
        <v>153</v>
      </c>
      <c r="C98" s="189">
        <v>92605</v>
      </c>
      <c r="D98" s="190" t="s">
        <v>30</v>
      </c>
      <c r="E98" s="179" t="s">
        <v>162</v>
      </c>
      <c r="F98" s="597">
        <f>Výdaje!D615</f>
        <v>1000</v>
      </c>
      <c r="G98" s="422">
        <f>Výdaje!E615</f>
        <v>1000</v>
      </c>
      <c r="H98" s="307"/>
      <c r="I98" s="411">
        <f t="shared" si="8"/>
        <v>0</v>
      </c>
      <c r="J98" s="145"/>
    </row>
    <row r="99" spans="1:12" x14ac:dyDescent="0.2">
      <c r="A99" s="175"/>
      <c r="B99" s="176" t="s">
        <v>153</v>
      </c>
      <c r="C99" s="189">
        <v>92606</v>
      </c>
      <c r="D99" s="190" t="s">
        <v>33</v>
      </c>
      <c r="E99" s="179" t="s">
        <v>163</v>
      </c>
      <c r="F99" s="597">
        <f>Výdaje!D616</f>
        <v>6600</v>
      </c>
      <c r="G99" s="422">
        <f>Výdaje!E616</f>
        <v>6600</v>
      </c>
      <c r="H99" s="307"/>
      <c r="I99" s="411">
        <f t="shared" si="8"/>
        <v>0</v>
      </c>
      <c r="J99" s="145"/>
    </row>
    <row r="100" spans="1:12" x14ac:dyDescent="0.2">
      <c r="A100" s="175"/>
      <c r="B100" s="176" t="s">
        <v>153</v>
      </c>
      <c r="C100" s="189">
        <v>92607</v>
      </c>
      <c r="D100" s="190" t="s">
        <v>36</v>
      </c>
      <c r="E100" s="179" t="s">
        <v>177</v>
      </c>
      <c r="F100" s="597">
        <f>Výdaje!D617</f>
        <v>15000</v>
      </c>
      <c r="G100" s="422">
        <f>Výdaje!E617</f>
        <v>15000</v>
      </c>
      <c r="H100" s="307"/>
      <c r="I100" s="411">
        <f t="shared" si="8"/>
        <v>0</v>
      </c>
      <c r="J100" s="145"/>
    </row>
    <row r="101" spans="1:12" x14ac:dyDescent="0.2">
      <c r="A101" s="175"/>
      <c r="B101" s="176" t="s">
        <v>153</v>
      </c>
      <c r="C101" s="189">
        <v>92608</v>
      </c>
      <c r="D101" s="190" t="s">
        <v>39</v>
      </c>
      <c r="E101" s="179" t="s">
        <v>165</v>
      </c>
      <c r="F101" s="597">
        <f>Výdaje!D618</f>
        <v>15320</v>
      </c>
      <c r="G101" s="422">
        <f>Výdaje!E618</f>
        <v>15320</v>
      </c>
      <c r="H101" s="307"/>
      <c r="I101" s="411">
        <f t="shared" si="8"/>
        <v>0</v>
      </c>
      <c r="J101" s="145"/>
    </row>
    <row r="102" spans="1:12" ht="13.5" thickBot="1" x14ac:dyDescent="0.25">
      <c r="A102" s="175"/>
      <c r="B102" s="176" t="s">
        <v>153</v>
      </c>
      <c r="C102" s="189">
        <v>92609</v>
      </c>
      <c r="D102" s="190" t="s">
        <v>43</v>
      </c>
      <c r="E102" s="179" t="s">
        <v>166</v>
      </c>
      <c r="F102" s="597">
        <f>Výdaje!D619</f>
        <v>1900</v>
      </c>
      <c r="G102" s="422">
        <f>Výdaje!E619</f>
        <v>1900</v>
      </c>
      <c r="H102" s="307"/>
      <c r="I102" s="411">
        <f t="shared" si="8"/>
        <v>0</v>
      </c>
      <c r="J102" s="145"/>
    </row>
    <row r="103" spans="1:12" s="192" customFormat="1" ht="24.75" thickBot="1" x14ac:dyDescent="0.25">
      <c r="A103" s="191" t="s">
        <v>152</v>
      </c>
      <c r="B103" s="689" t="s">
        <v>181</v>
      </c>
      <c r="C103" s="690"/>
      <c r="D103" s="690"/>
      <c r="E103" s="690"/>
      <c r="F103" s="216">
        <f>F5+F8+F10+F17+F26+F43+F53+F67+F72+F83+F85+F87+F89+F91+F93-6984.84</f>
        <v>3555108.3463999997</v>
      </c>
      <c r="G103" s="290">
        <f>G5+G8+G10+G17+G26+G43+G53+G67+G72+G83+G85+G87+G89+G91+G93</f>
        <v>3403540.9925499996</v>
      </c>
      <c r="H103" s="648">
        <f>G103-F103</f>
        <v>-151567.35385000007</v>
      </c>
      <c r="I103" s="649">
        <f t="shared" si="8"/>
        <v>-4.2633680631275706E-2</v>
      </c>
    </row>
    <row r="104" spans="1:12" ht="13.5" thickBot="1" x14ac:dyDescent="0.25">
      <c r="F104" s="215"/>
      <c r="G104" s="249"/>
      <c r="H104" s="145"/>
      <c r="I104" s="402"/>
      <c r="J104" s="145"/>
    </row>
    <row r="105" spans="1:12" s="192" customFormat="1" ht="24.75" thickBot="1" x14ac:dyDescent="0.25">
      <c r="A105" s="193" t="s">
        <v>152</v>
      </c>
      <c r="B105" s="691" t="s">
        <v>182</v>
      </c>
      <c r="C105" s="692"/>
      <c r="D105" s="692"/>
      <c r="E105" s="692"/>
      <c r="F105" s="194">
        <f>'Bilance Příjmů a Výdajů, saldo'!E16</f>
        <v>3195108.35</v>
      </c>
      <c r="G105" s="194">
        <f>'Bilance Příjmů a Výdajů, saldo'!F16</f>
        <v>3406850.298</v>
      </c>
      <c r="H105" s="352" t="s">
        <v>15</v>
      </c>
      <c r="I105" s="403"/>
      <c r="J105" s="370"/>
    </row>
    <row r="106" spans="1:12" ht="13.5" thickBot="1" x14ac:dyDescent="0.25">
      <c r="F106" s="249"/>
      <c r="G106" s="249"/>
      <c r="H106" s="145"/>
      <c r="I106" s="402"/>
      <c r="J106" s="145"/>
      <c r="L106" s="401"/>
    </row>
    <row r="107" spans="1:12" s="192" customFormat="1" ht="24.75" thickBot="1" x14ac:dyDescent="0.25">
      <c r="A107" s="195" t="s">
        <v>152</v>
      </c>
      <c r="B107" s="693" t="s">
        <v>183</v>
      </c>
      <c r="C107" s="694"/>
      <c r="D107" s="694"/>
      <c r="E107" s="694"/>
      <c r="F107" s="426">
        <f>F105-F103</f>
        <v>-359999.9963999996</v>
      </c>
      <c r="G107" s="426">
        <f>G105-G103</f>
        <v>3309.3054500003345</v>
      </c>
      <c r="H107" s="353" t="s">
        <v>15</v>
      </c>
      <c r="I107" s="403"/>
    </row>
    <row r="110" spans="1:12" x14ac:dyDescent="0.2">
      <c r="E110" s="249"/>
    </row>
  </sheetData>
  <mergeCells count="4">
    <mergeCell ref="B103:E103"/>
    <mergeCell ref="B105:E105"/>
    <mergeCell ref="B107:E107"/>
    <mergeCell ref="A2:I2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97" orientation="portrait" r:id="rId1"/>
  <headerFooter alignWithMargins="0"/>
  <rowBreaks count="1" manualBreakCount="1">
    <brk id="52" max="8" man="1"/>
  </rowBreaks>
  <ignoredErrors>
    <ignoredError sqref="G103:G107" evalError="1"/>
    <ignoredError sqref="G86:G9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M632"/>
  <sheetViews>
    <sheetView zoomScaleNormal="100" zoomScaleSheetLayoutView="75" workbookViewId="0">
      <pane ySplit="7" topLeftCell="A8" activePane="bottomLeft" state="frozen"/>
      <selection pane="bottomLeft" activeCell="M18" sqref="M18"/>
    </sheetView>
  </sheetViews>
  <sheetFormatPr defaultRowHeight="11.25" x14ac:dyDescent="0.2"/>
  <cols>
    <col min="1" max="1" width="4.28515625" style="61" customWidth="1"/>
    <col min="2" max="2" width="4" style="62" customWidth="1"/>
    <col min="3" max="3" width="52.28515625" style="63" customWidth="1"/>
    <col min="4" max="4" width="10" style="64" customWidth="1"/>
    <col min="5" max="5" width="10" style="65" customWidth="1"/>
    <col min="6" max="8" width="10" style="64" customWidth="1"/>
    <col min="9" max="9" width="9.140625" style="63"/>
    <col min="10" max="10" width="9.140625" style="66" hidden="1" customWidth="1"/>
    <col min="11" max="12" width="9.140625" style="63"/>
    <col min="13" max="13" width="12" style="63" bestFit="1" customWidth="1"/>
    <col min="14" max="16384" width="9.140625" style="63"/>
  </cols>
  <sheetData>
    <row r="1" spans="1:13" ht="18" x14ac:dyDescent="0.25">
      <c r="A1" s="680" t="s">
        <v>581</v>
      </c>
      <c r="B1" s="680"/>
      <c r="C1" s="680"/>
      <c r="D1" s="680"/>
      <c r="E1" s="680"/>
      <c r="F1" s="680"/>
      <c r="G1" s="680"/>
      <c r="H1" s="680"/>
      <c r="J1" s="67"/>
    </row>
    <row r="2" spans="1:13" x14ac:dyDescent="0.2">
      <c r="A2" s="68"/>
      <c r="B2" s="69"/>
      <c r="C2" s="70"/>
      <c r="D2" s="71"/>
      <c r="E2" s="72"/>
      <c r="F2" s="71"/>
      <c r="G2" s="71"/>
      <c r="H2" s="71"/>
      <c r="J2" s="67"/>
    </row>
    <row r="3" spans="1:13" ht="15.75" x14ac:dyDescent="0.25">
      <c r="A3" s="696" t="s">
        <v>584</v>
      </c>
      <c r="B3" s="696"/>
      <c r="C3" s="696"/>
      <c r="D3" s="696"/>
      <c r="E3" s="696"/>
      <c r="F3" s="696"/>
      <c r="G3" s="696"/>
      <c r="H3" s="696"/>
      <c r="J3" s="67"/>
    </row>
    <row r="4" spans="1:13" s="77" customFormat="1" ht="15.75" x14ac:dyDescent="0.25">
      <c r="A4" s="73"/>
      <c r="B4" s="74"/>
      <c r="C4" s="75"/>
      <c r="D4" s="71"/>
      <c r="E4" s="76"/>
      <c r="F4" s="71"/>
      <c r="G4" s="71"/>
      <c r="H4" s="71"/>
      <c r="J4" s="67"/>
    </row>
    <row r="5" spans="1:13" s="77" customFormat="1" ht="15.75" x14ac:dyDescent="0.25">
      <c r="A5" s="697" t="s">
        <v>86</v>
      </c>
      <c r="B5" s="697"/>
      <c r="C5" s="697"/>
      <c r="D5" s="697"/>
      <c r="E5" s="697"/>
      <c r="F5" s="697"/>
      <c r="G5" s="697"/>
      <c r="H5" s="697"/>
      <c r="J5" s="67"/>
    </row>
    <row r="6" spans="1:13" ht="12" thickBot="1" x14ac:dyDescent="0.25">
      <c r="A6" s="78"/>
      <c r="C6" s="78"/>
      <c r="D6" s="79"/>
      <c r="E6" s="80"/>
      <c r="F6" s="79"/>
      <c r="G6" s="79"/>
      <c r="H6" s="9" t="s">
        <v>2</v>
      </c>
      <c r="J6" s="81"/>
    </row>
    <row r="7" spans="1:13" s="82" customFormat="1" ht="23.25" thickBot="1" x14ac:dyDescent="0.25">
      <c r="A7" s="435" t="s">
        <v>87</v>
      </c>
      <c r="B7" s="436" t="s">
        <v>9</v>
      </c>
      <c r="C7" s="435" t="s">
        <v>88</v>
      </c>
      <c r="D7" s="576" t="s">
        <v>578</v>
      </c>
      <c r="E7" s="575" t="s">
        <v>339</v>
      </c>
      <c r="F7" s="209" t="s">
        <v>353</v>
      </c>
      <c r="G7" s="209" t="s">
        <v>428</v>
      </c>
      <c r="H7" s="209" t="s">
        <v>579</v>
      </c>
      <c r="J7" s="83" t="s">
        <v>89</v>
      </c>
    </row>
    <row r="8" spans="1:13" s="82" customFormat="1" ht="12" thickBot="1" x14ac:dyDescent="0.25">
      <c r="A8" s="437">
        <v>910</v>
      </c>
      <c r="B8" s="438" t="s">
        <v>15</v>
      </c>
      <c r="C8" s="439" t="s">
        <v>90</v>
      </c>
      <c r="D8" s="440">
        <v>39287.699999999997</v>
      </c>
      <c r="E8" s="440">
        <v>37217.699999999997</v>
      </c>
      <c r="F8" s="440">
        <v>36081.699999999997</v>
      </c>
      <c r="G8" s="440">
        <v>37301.699999999997</v>
      </c>
      <c r="H8" s="440">
        <v>38581.699999999997</v>
      </c>
      <c r="J8" s="84"/>
    </row>
    <row r="9" spans="1:13" s="82" customFormat="1" x14ac:dyDescent="0.2">
      <c r="A9" s="441"/>
      <c r="B9" s="442" t="s">
        <v>13</v>
      </c>
      <c r="C9" s="443" t="s">
        <v>91</v>
      </c>
      <c r="D9" s="444">
        <v>5700</v>
      </c>
      <c r="E9" s="444">
        <v>5130</v>
      </c>
      <c r="F9" s="444">
        <v>5130</v>
      </c>
      <c r="G9" s="444">
        <v>5130</v>
      </c>
      <c r="H9" s="444">
        <v>5130</v>
      </c>
      <c r="J9" s="85"/>
    </row>
    <row r="10" spans="1:13" s="82" customFormat="1" x14ac:dyDescent="0.2">
      <c r="A10" s="441"/>
      <c r="B10" s="442"/>
      <c r="C10" s="445" t="s">
        <v>92</v>
      </c>
      <c r="D10" s="446">
        <v>3720</v>
      </c>
      <c r="E10" s="220">
        <v>3348</v>
      </c>
      <c r="F10" s="140">
        <v>3348</v>
      </c>
      <c r="G10" s="140">
        <v>3348</v>
      </c>
      <c r="H10" s="140">
        <v>3348</v>
      </c>
      <c r="J10" s="86"/>
    </row>
    <row r="11" spans="1:13" x14ac:dyDescent="0.2">
      <c r="A11" s="441"/>
      <c r="B11" s="442"/>
      <c r="C11" s="506" t="s">
        <v>93</v>
      </c>
      <c r="D11" s="447">
        <v>1980</v>
      </c>
      <c r="E11" s="214">
        <v>1782</v>
      </c>
      <c r="F11" s="140">
        <v>1782</v>
      </c>
      <c r="G11" s="140">
        <v>1782</v>
      </c>
      <c r="H11" s="140">
        <v>1782</v>
      </c>
      <c r="J11" s="87"/>
    </row>
    <row r="12" spans="1:13" s="88" customFormat="1" ht="12.75" x14ac:dyDescent="0.2">
      <c r="A12" s="441"/>
      <c r="B12" s="450" t="s">
        <v>61</v>
      </c>
      <c r="C12" s="507" t="s">
        <v>94</v>
      </c>
      <c r="D12" s="448">
        <v>33587.699999999997</v>
      </c>
      <c r="E12" s="448">
        <v>32087.7</v>
      </c>
      <c r="F12" s="448">
        <v>30951.7</v>
      </c>
      <c r="G12" s="448">
        <v>32171.7</v>
      </c>
      <c r="H12" s="448">
        <v>33451.699999999997</v>
      </c>
      <c r="J12" s="89"/>
    </row>
    <row r="13" spans="1:13" s="88" customFormat="1" ht="12.75" x14ac:dyDescent="0.2">
      <c r="A13" s="441"/>
      <c r="B13" s="450"/>
      <c r="C13" s="508" t="s">
        <v>95</v>
      </c>
      <c r="D13" s="574">
        <v>29797.7</v>
      </c>
      <c r="E13" s="220">
        <v>29797.7</v>
      </c>
      <c r="F13" s="140">
        <v>28372.7</v>
      </c>
      <c r="G13" s="140">
        <v>29592.7</v>
      </c>
      <c r="H13" s="140">
        <v>30872.7</v>
      </c>
      <c r="J13" s="86"/>
    </row>
    <row r="14" spans="1:13" s="88" customFormat="1" ht="13.5" thickBot="1" x14ac:dyDescent="0.25">
      <c r="A14" s="441"/>
      <c r="B14" s="450"/>
      <c r="C14" s="508" t="s">
        <v>96</v>
      </c>
      <c r="D14" s="446">
        <v>3790</v>
      </c>
      <c r="E14" s="220">
        <v>2290</v>
      </c>
      <c r="F14" s="140">
        <v>2579</v>
      </c>
      <c r="G14" s="140">
        <v>2579</v>
      </c>
      <c r="H14" s="140">
        <v>2579</v>
      </c>
      <c r="J14" s="90"/>
      <c r="M14" s="427"/>
    </row>
    <row r="15" spans="1:13" s="88" customFormat="1" ht="13.5" thickBot="1" x14ac:dyDescent="0.25">
      <c r="A15" s="509">
        <v>911</v>
      </c>
      <c r="B15" s="510" t="s">
        <v>15</v>
      </c>
      <c r="C15" s="511" t="s">
        <v>97</v>
      </c>
      <c r="D15" s="440">
        <v>338887.34</v>
      </c>
      <c r="E15" s="440">
        <v>338887.33999999997</v>
      </c>
      <c r="F15" s="440">
        <v>346674.21099999995</v>
      </c>
      <c r="G15" s="440">
        <v>354648.90064999991</v>
      </c>
      <c r="H15" s="440">
        <v>362816.0358849999</v>
      </c>
      <c r="J15" s="84"/>
      <c r="M15" s="359"/>
    </row>
    <row r="16" spans="1:13" s="88" customFormat="1" ht="12.75" x14ac:dyDescent="0.2">
      <c r="A16" s="441"/>
      <c r="B16" s="450" t="s">
        <v>61</v>
      </c>
      <c r="C16" s="512" t="s">
        <v>94</v>
      </c>
      <c r="D16" s="444">
        <v>338887.34</v>
      </c>
      <c r="E16" s="444">
        <v>338887.33999999997</v>
      </c>
      <c r="F16" s="444">
        <v>346674.21099999995</v>
      </c>
      <c r="G16" s="444">
        <v>354648.90064999991</v>
      </c>
      <c r="H16" s="444">
        <v>362816.0358849999</v>
      </c>
      <c r="J16" s="85"/>
    </row>
    <row r="17" spans="1:10" s="88" customFormat="1" ht="12.75" x14ac:dyDescent="0.2">
      <c r="A17" s="441"/>
      <c r="B17" s="450"/>
      <c r="C17" s="506" t="s">
        <v>618</v>
      </c>
      <c r="D17" s="447">
        <v>293199.84000000003</v>
      </c>
      <c r="E17" s="214">
        <v>293199.83999999997</v>
      </c>
      <c r="F17" s="198">
        <v>300529.83599999995</v>
      </c>
      <c r="G17" s="198">
        <v>308043.08189999993</v>
      </c>
      <c r="H17" s="198">
        <v>315744.15894749988</v>
      </c>
      <c r="J17" s="87">
        <v>1</v>
      </c>
    </row>
    <row r="18" spans="1:10" s="88" customFormat="1" ht="13.5" thickBot="1" x14ac:dyDescent="0.25">
      <c r="A18" s="441"/>
      <c r="B18" s="450"/>
      <c r="C18" s="506" t="s">
        <v>98</v>
      </c>
      <c r="D18" s="447">
        <v>45687.5</v>
      </c>
      <c r="E18" s="214">
        <v>45687.5</v>
      </c>
      <c r="F18" s="198">
        <v>46144.375</v>
      </c>
      <c r="G18" s="198">
        <v>46605.818749999999</v>
      </c>
      <c r="H18" s="198">
        <v>47071.876937499997</v>
      </c>
      <c r="J18" s="91">
        <v>1</v>
      </c>
    </row>
    <row r="19" spans="1:10" s="88" customFormat="1" ht="13.5" thickBot="1" x14ac:dyDescent="0.25">
      <c r="A19" s="509">
        <v>913</v>
      </c>
      <c r="B19" s="510" t="s">
        <v>15</v>
      </c>
      <c r="C19" s="511" t="s">
        <v>99</v>
      </c>
      <c r="D19" s="440">
        <v>1135922.2999999998</v>
      </c>
      <c r="E19" s="440">
        <v>1133922.3</v>
      </c>
      <c r="F19" s="440">
        <v>1150193.4710000001</v>
      </c>
      <c r="G19" s="440">
        <v>1171228.2926700001</v>
      </c>
      <c r="H19" s="440">
        <v>1188031.4202959</v>
      </c>
      <c r="J19" s="84"/>
    </row>
    <row r="20" spans="1:10" s="88" customFormat="1" ht="12.75" x14ac:dyDescent="0.2">
      <c r="A20" s="441"/>
      <c r="B20" s="513" t="s">
        <v>26</v>
      </c>
      <c r="C20" s="512" t="s">
        <v>100</v>
      </c>
      <c r="D20" s="444">
        <v>295627.49999999994</v>
      </c>
      <c r="E20" s="444">
        <v>293627.5</v>
      </c>
      <c r="F20" s="444">
        <v>296563.77500000002</v>
      </c>
      <c r="G20" s="444">
        <v>299529.41275000002</v>
      </c>
      <c r="H20" s="444">
        <v>302524.70687749999</v>
      </c>
      <c r="J20" s="85">
        <v>1.0049999999999999</v>
      </c>
    </row>
    <row r="21" spans="1:10" s="92" customFormat="1" ht="12.75" x14ac:dyDescent="0.2">
      <c r="A21" s="441"/>
      <c r="B21" s="442" t="s">
        <v>30</v>
      </c>
      <c r="C21" s="449" t="s">
        <v>101</v>
      </c>
      <c r="D21" s="444">
        <v>144440.79999999999</v>
      </c>
      <c r="E21" s="444">
        <v>144440.79999999999</v>
      </c>
      <c r="F21" s="444">
        <v>147329.61599999998</v>
      </c>
      <c r="G21" s="444">
        <v>150276.20831999998</v>
      </c>
      <c r="H21" s="444">
        <v>153281.73248639997</v>
      </c>
      <c r="J21" s="93">
        <v>1.0049999999999999</v>
      </c>
    </row>
    <row r="22" spans="1:10" s="94" customFormat="1" ht="12.75" x14ac:dyDescent="0.2">
      <c r="A22" s="441"/>
      <c r="B22" s="450" t="s">
        <v>33</v>
      </c>
      <c r="C22" s="451" t="s">
        <v>102</v>
      </c>
      <c r="D22" s="444">
        <v>324100</v>
      </c>
      <c r="E22" s="444">
        <v>324100</v>
      </c>
      <c r="F22" s="444">
        <v>327341</v>
      </c>
      <c r="G22" s="444">
        <v>330614.40999999997</v>
      </c>
      <c r="H22" s="444">
        <v>333920.55409999995</v>
      </c>
      <c r="J22" s="93">
        <v>1.0049999999999999</v>
      </c>
    </row>
    <row r="23" spans="1:10" s="95" customFormat="1" ht="12.75" x14ac:dyDescent="0.2">
      <c r="A23" s="441"/>
      <c r="B23" s="450"/>
      <c r="C23" s="452" t="s">
        <v>138</v>
      </c>
      <c r="D23" s="453">
        <v>38100</v>
      </c>
      <c r="E23" s="252">
        <v>38100</v>
      </c>
      <c r="F23" s="454">
        <v>38862</v>
      </c>
      <c r="G23" s="454">
        <v>39639.24</v>
      </c>
      <c r="H23" s="454">
        <v>40432.024799999999</v>
      </c>
      <c r="J23" s="97">
        <v>1.0049999999999999</v>
      </c>
    </row>
    <row r="24" spans="1:10" s="95" customFormat="1" ht="12.75" x14ac:dyDescent="0.2">
      <c r="A24" s="441"/>
      <c r="B24" s="450"/>
      <c r="C24" s="455" t="s">
        <v>139</v>
      </c>
      <c r="D24" s="453">
        <v>286000</v>
      </c>
      <c r="E24" s="252">
        <v>286000</v>
      </c>
      <c r="F24" s="454">
        <v>288860</v>
      </c>
      <c r="G24" s="454">
        <v>291748.59999999998</v>
      </c>
      <c r="H24" s="454">
        <v>294666.08599999995</v>
      </c>
      <c r="J24" s="97">
        <v>1.0049999999999999</v>
      </c>
    </row>
    <row r="25" spans="1:10" s="94" customFormat="1" ht="12.75" x14ac:dyDescent="0.2">
      <c r="A25" s="441"/>
      <c r="B25" s="450" t="s">
        <v>36</v>
      </c>
      <c r="C25" s="451" t="s">
        <v>103</v>
      </c>
      <c r="D25" s="448">
        <v>137480</v>
      </c>
      <c r="E25" s="448">
        <v>137480</v>
      </c>
      <c r="F25" s="444">
        <v>140229.6</v>
      </c>
      <c r="G25" s="444">
        <v>143034.19200000001</v>
      </c>
      <c r="H25" s="444">
        <v>145894.87584000002</v>
      </c>
      <c r="J25" s="89">
        <v>1.0049999999999999</v>
      </c>
    </row>
    <row r="26" spans="1:10" s="94" customFormat="1" ht="12.75" x14ac:dyDescent="0.2">
      <c r="A26" s="441"/>
      <c r="B26" s="442" t="s">
        <v>39</v>
      </c>
      <c r="C26" s="449" t="s">
        <v>104</v>
      </c>
      <c r="D26" s="448">
        <v>6000</v>
      </c>
      <c r="E26" s="448">
        <v>6000</v>
      </c>
      <c r="F26" s="444">
        <v>6120</v>
      </c>
      <c r="G26" s="444">
        <v>6242.4000000000005</v>
      </c>
      <c r="H26" s="444">
        <v>6367.2480000000005</v>
      </c>
      <c r="J26" s="89">
        <v>1.0049999999999999</v>
      </c>
    </row>
    <row r="27" spans="1:10" s="94" customFormat="1" ht="12.75" x14ac:dyDescent="0.2">
      <c r="A27" s="441"/>
      <c r="B27" s="442" t="s">
        <v>43</v>
      </c>
      <c r="C27" s="449" t="s">
        <v>105</v>
      </c>
      <c r="D27" s="448">
        <v>216774</v>
      </c>
      <c r="E27" s="448">
        <v>216774</v>
      </c>
      <c r="F27" s="444">
        <v>221109.48</v>
      </c>
      <c r="G27" s="444">
        <v>225531.66960000002</v>
      </c>
      <c r="H27" s="444">
        <v>230042.30299200004</v>
      </c>
      <c r="J27" s="98">
        <v>1.0049999999999999</v>
      </c>
    </row>
    <row r="28" spans="1:10" s="94" customFormat="1" ht="12.75" x14ac:dyDescent="0.2">
      <c r="A28" s="441"/>
      <c r="B28" s="442" t="s">
        <v>208</v>
      </c>
      <c r="C28" s="449" t="s">
        <v>334</v>
      </c>
      <c r="D28" s="448">
        <v>11500</v>
      </c>
      <c r="E28" s="448">
        <v>11500</v>
      </c>
      <c r="F28" s="607">
        <v>11500</v>
      </c>
      <c r="G28" s="608">
        <v>16000</v>
      </c>
      <c r="H28" s="608">
        <v>16000</v>
      </c>
      <c r="J28" s="137"/>
    </row>
    <row r="29" spans="1:10" s="94" customFormat="1" ht="13.5" thickBot="1" x14ac:dyDescent="0.25">
      <c r="A29" s="441"/>
      <c r="B29" s="442" t="s">
        <v>143</v>
      </c>
      <c r="C29" s="449" t="s">
        <v>144</v>
      </c>
      <c r="D29" s="448">
        <v>0</v>
      </c>
      <c r="E29" s="448">
        <v>0</v>
      </c>
      <c r="F29" s="448">
        <v>0</v>
      </c>
      <c r="G29" s="448">
        <v>0</v>
      </c>
      <c r="H29" s="448">
        <v>0</v>
      </c>
      <c r="J29" s="137"/>
    </row>
    <row r="30" spans="1:10" ht="12" thickBot="1" x14ac:dyDescent="0.25">
      <c r="A30" s="509">
        <v>912</v>
      </c>
      <c r="B30" s="510" t="s">
        <v>15</v>
      </c>
      <c r="C30" s="439" t="s">
        <v>336</v>
      </c>
      <c r="D30" s="440">
        <v>52336</v>
      </c>
      <c r="E30" s="440">
        <v>23250</v>
      </c>
      <c r="F30" s="440">
        <v>30050</v>
      </c>
      <c r="G30" s="440">
        <v>30750</v>
      </c>
      <c r="H30" s="440">
        <v>31250</v>
      </c>
      <c r="J30" s="84"/>
    </row>
    <row r="31" spans="1:10" s="88" customFormat="1" ht="12.75" x14ac:dyDescent="0.2">
      <c r="A31" s="441"/>
      <c r="B31" s="450" t="s">
        <v>26</v>
      </c>
      <c r="C31" s="485" t="s">
        <v>113</v>
      </c>
      <c r="D31" s="448">
        <v>4300</v>
      </c>
      <c r="E31" s="448">
        <v>5100</v>
      </c>
      <c r="F31" s="448">
        <v>6900</v>
      </c>
      <c r="G31" s="448">
        <v>6600</v>
      </c>
      <c r="H31" s="448">
        <v>7100</v>
      </c>
      <c r="J31" s="89"/>
    </row>
    <row r="32" spans="1:10" x14ac:dyDescent="0.2">
      <c r="A32" s="441"/>
      <c r="B32" s="456"/>
      <c r="C32" s="139" t="s">
        <v>270</v>
      </c>
      <c r="D32" s="447">
        <v>4300</v>
      </c>
      <c r="E32" s="214">
        <v>5100</v>
      </c>
      <c r="F32" s="198">
        <v>6900</v>
      </c>
      <c r="G32" s="198">
        <v>6600</v>
      </c>
      <c r="H32" s="198">
        <v>7100</v>
      </c>
      <c r="J32" s="100"/>
    </row>
    <row r="33" spans="1:10" s="104" customFormat="1" ht="12.75" x14ac:dyDescent="0.2">
      <c r="A33" s="441"/>
      <c r="B33" s="456"/>
      <c r="C33" s="457" t="s">
        <v>214</v>
      </c>
      <c r="D33" s="458"/>
      <c r="E33" s="459"/>
      <c r="F33" s="460"/>
      <c r="G33" s="460"/>
      <c r="H33" s="460"/>
      <c r="J33" s="96"/>
    </row>
    <row r="34" spans="1:10" s="104" customFormat="1" ht="12.75" x14ac:dyDescent="0.2">
      <c r="A34" s="441"/>
      <c r="B34" s="456"/>
      <c r="C34" s="253" t="s">
        <v>147</v>
      </c>
      <c r="D34" s="373">
        <v>2800</v>
      </c>
      <c r="E34" s="374">
        <v>4500</v>
      </c>
      <c r="F34" s="375">
        <v>5500</v>
      </c>
      <c r="G34" s="375">
        <v>6000</v>
      </c>
      <c r="H34" s="375">
        <v>6500</v>
      </c>
      <c r="J34" s="96"/>
    </row>
    <row r="35" spans="1:10" s="104" customFormat="1" ht="12.75" x14ac:dyDescent="0.2">
      <c r="A35" s="441"/>
      <c r="B35" s="456"/>
      <c r="C35" s="253" t="s">
        <v>254</v>
      </c>
      <c r="D35" s="373">
        <v>600</v>
      </c>
      <c r="E35" s="374">
        <v>600</v>
      </c>
      <c r="F35" s="375">
        <v>600</v>
      </c>
      <c r="G35" s="375">
        <v>600</v>
      </c>
      <c r="H35" s="375">
        <v>600</v>
      </c>
      <c r="J35" s="96"/>
    </row>
    <row r="36" spans="1:10" s="104" customFormat="1" ht="12.75" x14ac:dyDescent="0.2">
      <c r="A36" s="441"/>
      <c r="B36" s="456"/>
      <c r="C36" s="253" t="s">
        <v>252</v>
      </c>
      <c r="D36" s="373">
        <v>400</v>
      </c>
      <c r="E36" s="374"/>
      <c r="F36" s="375">
        <v>800</v>
      </c>
      <c r="G36" s="375"/>
      <c r="H36" s="375"/>
      <c r="J36" s="96"/>
    </row>
    <row r="37" spans="1:10" s="104" customFormat="1" ht="12.75" x14ac:dyDescent="0.2">
      <c r="A37" s="441"/>
      <c r="B37" s="456"/>
      <c r="C37" s="606" t="s">
        <v>255</v>
      </c>
      <c r="D37" s="373">
        <v>500</v>
      </c>
      <c r="E37" s="374"/>
      <c r="F37" s="461"/>
      <c r="G37" s="461"/>
      <c r="H37" s="461"/>
      <c r="J37" s="96"/>
    </row>
    <row r="38" spans="1:10" s="104" customFormat="1" ht="12.75" x14ac:dyDescent="0.2">
      <c r="A38" s="441"/>
      <c r="B38" s="456"/>
      <c r="C38" s="606"/>
      <c r="D38" s="373"/>
      <c r="E38" s="374"/>
      <c r="F38" s="461"/>
      <c r="G38" s="461"/>
      <c r="H38" s="461"/>
      <c r="J38" s="96"/>
    </row>
    <row r="39" spans="1:10" s="88" customFormat="1" ht="12.75" x14ac:dyDescent="0.2">
      <c r="A39" s="441"/>
      <c r="B39" s="450" t="s">
        <v>30</v>
      </c>
      <c r="C39" s="485" t="s">
        <v>124</v>
      </c>
      <c r="D39" s="448">
        <v>5000</v>
      </c>
      <c r="E39" s="448">
        <v>5000</v>
      </c>
      <c r="F39" s="448">
        <v>5000</v>
      </c>
      <c r="G39" s="448">
        <v>5000</v>
      </c>
      <c r="H39" s="448">
        <v>5000</v>
      </c>
      <c r="J39" s="89"/>
    </row>
    <row r="40" spans="1:10" x14ac:dyDescent="0.2">
      <c r="A40" s="441"/>
      <c r="B40" s="456"/>
      <c r="C40" s="139" t="s">
        <v>270</v>
      </c>
      <c r="D40" s="447">
        <v>5000</v>
      </c>
      <c r="E40" s="214">
        <v>5000</v>
      </c>
      <c r="F40" s="198">
        <v>5000</v>
      </c>
      <c r="G40" s="198">
        <v>5000</v>
      </c>
      <c r="H40" s="198">
        <v>5000</v>
      </c>
      <c r="J40" s="100"/>
    </row>
    <row r="41" spans="1:10" s="104" customFormat="1" ht="12.75" x14ac:dyDescent="0.2">
      <c r="A41" s="441"/>
      <c r="B41" s="456"/>
      <c r="C41" s="457" t="s">
        <v>214</v>
      </c>
      <c r="D41" s="458"/>
      <c r="E41" s="459"/>
      <c r="F41" s="460"/>
      <c r="G41" s="460"/>
      <c r="H41" s="460"/>
      <c r="J41" s="96"/>
    </row>
    <row r="42" spans="1:10" s="104" customFormat="1" ht="20.25" customHeight="1" x14ac:dyDescent="0.2">
      <c r="A42" s="441"/>
      <c r="B42" s="456"/>
      <c r="C42" s="378" t="s">
        <v>575</v>
      </c>
      <c r="D42" s="373">
        <v>5000</v>
      </c>
      <c r="E42" s="374">
        <v>5000</v>
      </c>
      <c r="F42" s="461">
        <v>5000</v>
      </c>
      <c r="G42" s="461">
        <v>5000</v>
      </c>
      <c r="H42" s="461">
        <v>5000</v>
      </c>
      <c r="J42" s="96"/>
    </row>
    <row r="43" spans="1:10" s="94" customFormat="1" ht="12.75" x14ac:dyDescent="0.2">
      <c r="A43" s="441"/>
      <c r="B43" s="456"/>
      <c r="C43" s="378"/>
      <c r="D43" s="373"/>
      <c r="E43" s="374"/>
      <c r="F43" s="461"/>
      <c r="G43" s="461"/>
      <c r="H43" s="461"/>
      <c r="J43" s="89"/>
    </row>
    <row r="44" spans="1:10" x14ac:dyDescent="0.2">
      <c r="A44" s="441"/>
      <c r="B44" s="450" t="s">
        <v>33</v>
      </c>
      <c r="C44" s="451" t="s">
        <v>115</v>
      </c>
      <c r="D44" s="448">
        <v>6950</v>
      </c>
      <c r="E44" s="448">
        <v>6950</v>
      </c>
      <c r="F44" s="448">
        <v>5950</v>
      </c>
      <c r="G44" s="448">
        <v>5950</v>
      </c>
      <c r="H44" s="448">
        <v>5950</v>
      </c>
      <c r="J44" s="100"/>
    </row>
    <row r="45" spans="1:10" s="104" customFormat="1" ht="12.75" x14ac:dyDescent="0.2">
      <c r="A45" s="441"/>
      <c r="B45" s="450"/>
      <c r="C45" s="139" t="s">
        <v>270</v>
      </c>
      <c r="D45" s="447">
        <v>6950</v>
      </c>
      <c r="E45" s="214">
        <v>6950</v>
      </c>
      <c r="F45" s="198">
        <v>5950</v>
      </c>
      <c r="G45" s="198">
        <v>5950</v>
      </c>
      <c r="H45" s="198">
        <v>5950</v>
      </c>
      <c r="J45" s="96"/>
    </row>
    <row r="46" spans="1:10" x14ac:dyDescent="0.2">
      <c r="A46" s="441"/>
      <c r="B46" s="450"/>
      <c r="C46" s="457" t="s">
        <v>214</v>
      </c>
      <c r="D46" s="458"/>
      <c r="E46" s="459"/>
      <c r="F46" s="460"/>
      <c r="G46" s="460"/>
      <c r="H46" s="460"/>
      <c r="J46" s="100"/>
    </row>
    <row r="47" spans="1:10" ht="22.5" x14ac:dyDescent="0.2">
      <c r="A47" s="441"/>
      <c r="B47" s="450"/>
      <c r="C47" s="377" t="s">
        <v>476</v>
      </c>
      <c r="D47" s="372">
        <v>5000</v>
      </c>
      <c r="E47" s="515">
        <v>5000</v>
      </c>
      <c r="F47" s="516">
        <v>5000</v>
      </c>
      <c r="G47" s="516">
        <v>5000</v>
      </c>
      <c r="H47" s="516">
        <v>5000</v>
      </c>
      <c r="J47" s="100"/>
    </row>
    <row r="48" spans="1:10" x14ac:dyDescent="0.2">
      <c r="A48" s="441"/>
      <c r="B48" s="450"/>
      <c r="C48" s="606" t="s">
        <v>368</v>
      </c>
      <c r="D48" s="372">
        <v>1000</v>
      </c>
      <c r="E48" s="515">
        <v>1000</v>
      </c>
      <c r="F48" s="516"/>
      <c r="G48" s="516"/>
      <c r="H48" s="516"/>
      <c r="J48" s="100"/>
    </row>
    <row r="49" spans="1:10" x14ac:dyDescent="0.2">
      <c r="A49" s="441"/>
      <c r="B49" s="450"/>
      <c r="C49" s="606" t="s">
        <v>367</v>
      </c>
      <c r="D49" s="372">
        <v>650</v>
      </c>
      <c r="E49" s="515">
        <v>650</v>
      </c>
      <c r="F49" s="517">
        <v>650</v>
      </c>
      <c r="G49" s="517">
        <v>650</v>
      </c>
      <c r="H49" s="517">
        <v>650</v>
      </c>
      <c r="J49" s="100"/>
    </row>
    <row r="50" spans="1:10" x14ac:dyDescent="0.2">
      <c r="A50" s="441"/>
      <c r="B50" s="450"/>
      <c r="C50" s="606" t="s">
        <v>369</v>
      </c>
      <c r="D50" s="463">
        <v>300</v>
      </c>
      <c r="E50" s="515">
        <v>300</v>
      </c>
      <c r="F50" s="517">
        <v>300</v>
      </c>
      <c r="G50" s="517">
        <v>300</v>
      </c>
      <c r="H50" s="517">
        <v>300</v>
      </c>
      <c r="J50" s="100"/>
    </row>
    <row r="51" spans="1:10" x14ac:dyDescent="0.2">
      <c r="A51" s="441"/>
      <c r="B51" s="450"/>
      <c r="C51" s="606"/>
      <c r="D51" s="463"/>
      <c r="E51" s="515"/>
      <c r="F51" s="517"/>
      <c r="G51" s="517"/>
      <c r="H51" s="517"/>
      <c r="J51" s="100"/>
    </row>
    <row r="52" spans="1:10" s="104" customFormat="1" ht="12.75" x14ac:dyDescent="0.2">
      <c r="A52" s="441"/>
      <c r="B52" s="450" t="s">
        <v>36</v>
      </c>
      <c r="C52" s="451" t="s">
        <v>116</v>
      </c>
      <c r="D52" s="448">
        <v>2900</v>
      </c>
      <c r="E52" s="448">
        <v>4200</v>
      </c>
      <c r="F52" s="448">
        <v>200</v>
      </c>
      <c r="G52" s="448">
        <v>3200</v>
      </c>
      <c r="H52" s="448">
        <v>3200</v>
      </c>
      <c r="J52" s="96"/>
    </row>
    <row r="53" spans="1:10" s="104" customFormat="1" ht="12.75" x14ac:dyDescent="0.2">
      <c r="A53" s="441"/>
      <c r="B53" s="450"/>
      <c r="C53" s="139" t="s">
        <v>270</v>
      </c>
      <c r="D53" s="447">
        <v>2900</v>
      </c>
      <c r="E53" s="214">
        <v>4200</v>
      </c>
      <c r="F53" s="198">
        <v>200</v>
      </c>
      <c r="G53" s="198">
        <v>3200</v>
      </c>
      <c r="H53" s="198">
        <v>3200</v>
      </c>
      <c r="J53" s="96"/>
    </row>
    <row r="54" spans="1:10" s="104" customFormat="1" ht="12.75" x14ac:dyDescent="0.2">
      <c r="A54" s="441"/>
      <c r="B54" s="450"/>
      <c r="C54" s="457" t="s">
        <v>214</v>
      </c>
      <c r="D54" s="458"/>
      <c r="E54" s="459"/>
      <c r="F54" s="460"/>
      <c r="G54" s="460"/>
      <c r="H54" s="460"/>
      <c r="J54" s="96"/>
    </row>
    <row r="55" spans="1:10" s="104" customFormat="1" ht="12.75" x14ac:dyDescent="0.2">
      <c r="A55" s="441"/>
      <c r="B55" s="450"/>
      <c r="C55" s="606" t="s">
        <v>442</v>
      </c>
      <c r="D55" s="376">
        <v>1700</v>
      </c>
      <c r="E55" s="329"/>
      <c r="F55" s="378"/>
      <c r="G55" s="464"/>
      <c r="H55" s="464"/>
      <c r="J55" s="96"/>
    </row>
    <row r="56" spans="1:10" s="104" customFormat="1" ht="12.75" x14ac:dyDescent="0.2">
      <c r="A56" s="441"/>
      <c r="B56" s="450"/>
      <c r="C56" s="606" t="s">
        <v>477</v>
      </c>
      <c r="D56" s="376">
        <v>200</v>
      </c>
      <c r="E56" s="329">
        <v>200</v>
      </c>
      <c r="F56" s="378">
        <v>200</v>
      </c>
      <c r="G56" s="464">
        <v>200</v>
      </c>
      <c r="H56" s="464">
        <v>200</v>
      </c>
      <c r="J56" s="96"/>
    </row>
    <row r="57" spans="1:10" s="104" customFormat="1" ht="12.75" x14ac:dyDescent="0.2">
      <c r="A57" s="441"/>
      <c r="B57" s="450"/>
      <c r="C57" s="606" t="s">
        <v>511</v>
      </c>
      <c r="D57" s="376">
        <v>500</v>
      </c>
      <c r="E57" s="329">
        <v>3000</v>
      </c>
      <c r="F57" s="378"/>
      <c r="G57" s="464"/>
      <c r="H57" s="464"/>
      <c r="J57" s="96"/>
    </row>
    <row r="58" spans="1:10" s="104" customFormat="1" ht="12.75" x14ac:dyDescent="0.2">
      <c r="A58" s="441"/>
      <c r="B58" s="450"/>
      <c r="C58" s="606" t="s">
        <v>611</v>
      </c>
      <c r="D58" s="376"/>
      <c r="E58" s="329">
        <v>1000</v>
      </c>
      <c r="F58" s="378"/>
      <c r="G58" s="464"/>
      <c r="H58" s="464"/>
      <c r="J58" s="96"/>
    </row>
    <row r="59" spans="1:10" s="104" customFormat="1" ht="12.75" x14ac:dyDescent="0.2">
      <c r="A59" s="441"/>
      <c r="B59" s="450"/>
      <c r="C59" s="606" t="s">
        <v>478</v>
      </c>
      <c r="D59" s="376">
        <v>500</v>
      </c>
      <c r="E59" s="329"/>
      <c r="F59" s="378"/>
      <c r="G59" s="464"/>
      <c r="H59" s="464"/>
      <c r="J59" s="96"/>
    </row>
    <row r="60" spans="1:10" s="104" customFormat="1" ht="12.75" x14ac:dyDescent="0.2">
      <c r="A60" s="441"/>
      <c r="B60" s="450"/>
      <c r="C60" s="462" t="s">
        <v>420</v>
      </c>
      <c r="D60" s="376"/>
      <c r="E60" s="329"/>
      <c r="F60" s="378"/>
      <c r="G60" s="464">
        <v>3000</v>
      </c>
      <c r="H60" s="464">
        <v>3000</v>
      </c>
      <c r="J60" s="96"/>
    </row>
    <row r="61" spans="1:10" s="104" customFormat="1" ht="12.75" x14ac:dyDescent="0.2">
      <c r="A61" s="441"/>
      <c r="B61" s="450" t="s">
        <v>39</v>
      </c>
      <c r="C61" s="451" t="s">
        <v>117</v>
      </c>
      <c r="D61" s="448">
        <v>0</v>
      </c>
      <c r="E61" s="448">
        <v>0</v>
      </c>
      <c r="F61" s="448">
        <v>0</v>
      </c>
      <c r="G61" s="448">
        <v>0</v>
      </c>
      <c r="H61" s="448">
        <v>0</v>
      </c>
      <c r="J61" s="96"/>
    </row>
    <row r="62" spans="1:10" s="104" customFormat="1" ht="12.75" x14ac:dyDescent="0.2">
      <c r="A62" s="441"/>
      <c r="B62" s="450"/>
      <c r="C62" s="139" t="s">
        <v>270</v>
      </c>
      <c r="D62" s="447">
        <v>0</v>
      </c>
      <c r="E62" s="214">
        <v>0</v>
      </c>
      <c r="F62" s="198">
        <v>0</v>
      </c>
      <c r="G62" s="198">
        <v>0</v>
      </c>
      <c r="H62" s="198">
        <v>0</v>
      </c>
      <c r="J62" s="96"/>
    </row>
    <row r="63" spans="1:10" s="94" customFormat="1" ht="12.75" x14ac:dyDescent="0.2">
      <c r="A63" s="441"/>
      <c r="B63" s="450"/>
      <c r="C63" s="457" t="s">
        <v>214</v>
      </c>
      <c r="D63" s="458"/>
      <c r="E63" s="459"/>
      <c r="F63" s="460"/>
      <c r="G63" s="460"/>
      <c r="H63" s="460"/>
      <c r="J63" s="89"/>
    </row>
    <row r="64" spans="1:10" x14ac:dyDescent="0.2">
      <c r="A64" s="441"/>
      <c r="B64" s="450"/>
      <c r="C64" s="465"/>
      <c r="D64" s="344"/>
      <c r="E64" s="252"/>
      <c r="F64" s="464"/>
      <c r="G64" s="464"/>
      <c r="H64" s="464"/>
      <c r="J64" s="100"/>
    </row>
    <row r="65" spans="1:10" s="104" customFormat="1" ht="12.75" x14ac:dyDescent="0.2">
      <c r="A65" s="441"/>
      <c r="B65" s="450" t="s">
        <v>43</v>
      </c>
      <c r="C65" s="451" t="s">
        <v>118</v>
      </c>
      <c r="D65" s="448">
        <v>33186</v>
      </c>
      <c r="E65" s="448">
        <v>2000</v>
      </c>
      <c r="F65" s="448">
        <v>12000</v>
      </c>
      <c r="G65" s="448">
        <v>10000</v>
      </c>
      <c r="H65" s="448">
        <v>10000</v>
      </c>
      <c r="J65" s="96"/>
    </row>
    <row r="66" spans="1:10" s="104" customFormat="1" ht="12.75" x14ac:dyDescent="0.2">
      <c r="A66" s="441"/>
      <c r="B66" s="450"/>
      <c r="C66" s="139" t="s">
        <v>270</v>
      </c>
      <c r="D66" s="447">
        <v>33186</v>
      </c>
      <c r="E66" s="214">
        <v>2000</v>
      </c>
      <c r="F66" s="198">
        <v>12000</v>
      </c>
      <c r="G66" s="198">
        <v>10000</v>
      </c>
      <c r="H66" s="198">
        <v>10000</v>
      </c>
      <c r="J66" s="96"/>
    </row>
    <row r="67" spans="1:10" s="104" customFormat="1" ht="12.75" x14ac:dyDescent="0.2">
      <c r="A67" s="441"/>
      <c r="B67" s="450"/>
      <c r="C67" s="457" t="s">
        <v>214</v>
      </c>
      <c r="D67" s="458"/>
      <c r="E67" s="459"/>
      <c r="F67" s="460"/>
      <c r="G67" s="460"/>
      <c r="H67" s="460"/>
      <c r="J67" s="96"/>
    </row>
    <row r="68" spans="1:10" s="104" customFormat="1" ht="12.75" x14ac:dyDescent="0.2">
      <c r="A68" s="441"/>
      <c r="B68" s="450"/>
      <c r="C68" s="377" t="s">
        <v>281</v>
      </c>
      <c r="D68" s="376">
        <v>8000</v>
      </c>
      <c r="E68" s="329">
        <v>2000</v>
      </c>
      <c r="F68" s="378">
        <v>2000</v>
      </c>
      <c r="G68" s="378"/>
      <c r="H68" s="378"/>
      <c r="J68" s="96"/>
    </row>
    <row r="69" spans="1:10" s="104" customFormat="1" ht="12.75" x14ac:dyDescent="0.2">
      <c r="A69" s="441"/>
      <c r="B69" s="450"/>
      <c r="C69" s="377" t="s">
        <v>411</v>
      </c>
      <c r="D69" s="376">
        <v>25186</v>
      </c>
      <c r="E69" s="329"/>
      <c r="F69" s="378"/>
      <c r="G69" s="378"/>
      <c r="H69" s="378"/>
      <c r="J69" s="96"/>
    </row>
    <row r="70" spans="1:10" x14ac:dyDescent="0.2">
      <c r="A70" s="441"/>
      <c r="B70" s="450"/>
      <c r="C70" s="518" t="s">
        <v>512</v>
      </c>
      <c r="D70" s="376"/>
      <c r="E70" s="329"/>
      <c r="F70" s="519">
        <v>10000</v>
      </c>
      <c r="G70" s="519">
        <v>10000</v>
      </c>
      <c r="H70" s="519">
        <v>10000</v>
      </c>
      <c r="J70" s="99"/>
    </row>
    <row r="71" spans="1:10" s="82" customFormat="1" x14ac:dyDescent="0.2">
      <c r="A71" s="509">
        <v>914</v>
      </c>
      <c r="B71" s="510" t="s">
        <v>15</v>
      </c>
      <c r="C71" s="511" t="s">
        <v>106</v>
      </c>
      <c r="D71" s="440">
        <v>876633.23640000005</v>
      </c>
      <c r="E71" s="440">
        <v>901992.98100000003</v>
      </c>
      <c r="F71" s="440">
        <v>918317.37</v>
      </c>
      <c r="G71" s="440">
        <v>931779.37</v>
      </c>
      <c r="H71" s="440">
        <v>946344.97000000009</v>
      </c>
      <c r="J71" s="100"/>
    </row>
    <row r="72" spans="1:10" x14ac:dyDescent="0.2">
      <c r="A72" s="441"/>
      <c r="B72" s="450" t="s">
        <v>13</v>
      </c>
      <c r="C72" s="507" t="s">
        <v>107</v>
      </c>
      <c r="D72" s="448">
        <v>16186.890000000003</v>
      </c>
      <c r="E72" s="448">
        <v>14568.201000000001</v>
      </c>
      <c r="F72" s="448">
        <v>14568.2</v>
      </c>
      <c r="G72" s="448">
        <v>14568.2</v>
      </c>
      <c r="H72" s="448">
        <v>14568.2</v>
      </c>
      <c r="J72" s="100"/>
    </row>
    <row r="73" spans="1:10" s="101" customFormat="1" ht="12.75" x14ac:dyDescent="0.2">
      <c r="A73" s="441"/>
      <c r="B73" s="450"/>
      <c r="C73" s="211" t="s">
        <v>108</v>
      </c>
      <c r="D73" s="447">
        <v>1749</v>
      </c>
      <c r="E73" s="220">
        <v>1574.1</v>
      </c>
      <c r="F73" s="140">
        <v>1574.1</v>
      </c>
      <c r="G73" s="140">
        <v>1574.1</v>
      </c>
      <c r="H73" s="140">
        <v>1574.1</v>
      </c>
      <c r="J73" s="93"/>
    </row>
    <row r="74" spans="1:10" s="101" customFormat="1" ht="12.75" x14ac:dyDescent="0.2">
      <c r="A74" s="441"/>
      <c r="B74" s="450"/>
      <c r="C74" s="520" t="s">
        <v>109</v>
      </c>
      <c r="D74" s="447">
        <v>14437.890000000003</v>
      </c>
      <c r="E74" s="220">
        <v>12994.101000000001</v>
      </c>
      <c r="F74" s="140">
        <v>12994.1</v>
      </c>
      <c r="G74" s="140">
        <v>12994.1</v>
      </c>
      <c r="H74" s="140">
        <v>12994.1</v>
      </c>
      <c r="J74" s="102">
        <v>1</v>
      </c>
    </row>
    <row r="75" spans="1:10" s="101" customFormat="1" ht="12.75" x14ac:dyDescent="0.2">
      <c r="A75" s="441"/>
      <c r="B75" s="450" t="s">
        <v>20</v>
      </c>
      <c r="C75" s="451" t="s">
        <v>110</v>
      </c>
      <c r="D75" s="444">
        <v>7000.5</v>
      </c>
      <c r="E75" s="444">
        <v>6600.5</v>
      </c>
      <c r="F75" s="444">
        <v>6600.5</v>
      </c>
      <c r="G75" s="444">
        <v>6800.5</v>
      </c>
      <c r="H75" s="444">
        <v>6800.5</v>
      </c>
      <c r="J75" s="102"/>
    </row>
    <row r="76" spans="1:10" s="101" customFormat="1" ht="12.75" x14ac:dyDescent="0.2">
      <c r="A76" s="441"/>
      <c r="B76" s="450"/>
      <c r="C76" s="208" t="s">
        <v>232</v>
      </c>
      <c r="D76" s="446">
        <v>300</v>
      </c>
      <c r="E76" s="220">
        <v>250</v>
      </c>
      <c r="F76" s="140">
        <v>300</v>
      </c>
      <c r="G76" s="140">
        <v>300</v>
      </c>
      <c r="H76" s="140">
        <v>300</v>
      </c>
      <c r="J76" s="102"/>
    </row>
    <row r="77" spans="1:10" s="94" customFormat="1" ht="12.75" x14ac:dyDescent="0.2">
      <c r="A77" s="441"/>
      <c r="B77" s="450"/>
      <c r="C77" s="208" t="s">
        <v>233</v>
      </c>
      <c r="D77" s="446">
        <v>1760</v>
      </c>
      <c r="E77" s="220">
        <v>810</v>
      </c>
      <c r="F77" s="140">
        <v>1060</v>
      </c>
      <c r="G77" s="140">
        <v>1060</v>
      </c>
      <c r="H77" s="140">
        <v>1060</v>
      </c>
      <c r="J77" s="89"/>
    </row>
    <row r="78" spans="1:10" s="101" customFormat="1" ht="12.75" x14ac:dyDescent="0.2">
      <c r="A78" s="441"/>
      <c r="B78" s="450"/>
      <c r="C78" s="208" t="s">
        <v>221</v>
      </c>
      <c r="D78" s="446">
        <v>4140.5</v>
      </c>
      <c r="E78" s="220">
        <v>4740.5</v>
      </c>
      <c r="F78" s="140">
        <v>4440.5</v>
      </c>
      <c r="G78" s="140">
        <v>4740.5</v>
      </c>
      <c r="H78" s="140">
        <v>4740.5</v>
      </c>
      <c r="J78" s="102"/>
    </row>
    <row r="79" spans="1:10" s="94" customFormat="1" ht="12.75" x14ac:dyDescent="0.2">
      <c r="A79" s="441"/>
      <c r="B79" s="450"/>
      <c r="C79" s="208" t="s">
        <v>520</v>
      </c>
      <c r="D79" s="446">
        <v>800</v>
      </c>
      <c r="E79" s="220">
        <v>800</v>
      </c>
      <c r="F79" s="140">
        <v>800</v>
      </c>
      <c r="G79" s="140">
        <v>700</v>
      </c>
      <c r="H79" s="140">
        <v>700</v>
      </c>
      <c r="J79" s="89"/>
    </row>
    <row r="80" spans="1:10" s="94" customFormat="1" ht="12.75" x14ac:dyDescent="0.2">
      <c r="A80" s="441"/>
      <c r="B80" s="450" t="s">
        <v>22</v>
      </c>
      <c r="C80" s="451" t="s">
        <v>111</v>
      </c>
      <c r="D80" s="448">
        <v>11540</v>
      </c>
      <c r="E80" s="448">
        <v>11540</v>
      </c>
      <c r="F80" s="448">
        <v>12540</v>
      </c>
      <c r="G80" s="448">
        <v>12540</v>
      </c>
      <c r="H80" s="448">
        <v>12540</v>
      </c>
      <c r="J80" s="100"/>
    </row>
    <row r="81" spans="1:10" s="94" customFormat="1" ht="12.75" x14ac:dyDescent="0.2">
      <c r="A81" s="441"/>
      <c r="B81" s="450"/>
      <c r="C81" s="208" t="s">
        <v>112</v>
      </c>
      <c r="D81" s="446">
        <v>11540</v>
      </c>
      <c r="E81" s="220">
        <v>11540</v>
      </c>
      <c r="F81" s="140">
        <v>12540</v>
      </c>
      <c r="G81" s="140">
        <v>12540</v>
      </c>
      <c r="H81" s="140">
        <v>12540</v>
      </c>
      <c r="J81" s="102"/>
    </row>
    <row r="82" spans="1:10" s="104" customFormat="1" ht="12.75" x14ac:dyDescent="0.2">
      <c r="A82" s="441"/>
      <c r="B82" s="450" t="s">
        <v>26</v>
      </c>
      <c r="C82" s="451" t="s">
        <v>113</v>
      </c>
      <c r="D82" s="448">
        <v>7590</v>
      </c>
      <c r="E82" s="448">
        <v>5220</v>
      </c>
      <c r="F82" s="448">
        <v>5990</v>
      </c>
      <c r="G82" s="448">
        <v>5490</v>
      </c>
      <c r="H82" s="448">
        <v>5490</v>
      </c>
      <c r="J82" s="96"/>
    </row>
    <row r="83" spans="1:10" s="94" customFormat="1" ht="12.75" x14ac:dyDescent="0.2">
      <c r="A83" s="441"/>
      <c r="B83" s="450"/>
      <c r="C83" s="208" t="s">
        <v>271</v>
      </c>
      <c r="D83" s="447">
        <v>1230</v>
      </c>
      <c r="E83" s="214">
        <v>1920</v>
      </c>
      <c r="F83" s="198">
        <v>1990</v>
      </c>
      <c r="G83" s="198">
        <v>1990</v>
      </c>
      <c r="H83" s="198">
        <v>1990</v>
      </c>
      <c r="J83" s="102"/>
    </row>
    <row r="84" spans="1:10" s="94" customFormat="1" ht="12.75" x14ac:dyDescent="0.2">
      <c r="A84" s="441"/>
      <c r="B84" s="450"/>
      <c r="C84" s="208" t="s">
        <v>114</v>
      </c>
      <c r="D84" s="447">
        <v>6290</v>
      </c>
      <c r="E84" s="214">
        <v>3300</v>
      </c>
      <c r="F84" s="198">
        <v>4000</v>
      </c>
      <c r="G84" s="198">
        <v>3500</v>
      </c>
      <c r="H84" s="198">
        <v>3500</v>
      </c>
      <c r="J84" s="102"/>
    </row>
    <row r="85" spans="1:10" s="104" customFormat="1" ht="12.75" x14ac:dyDescent="0.2">
      <c r="A85" s="441"/>
      <c r="B85" s="450"/>
      <c r="C85" s="457" t="s">
        <v>214</v>
      </c>
      <c r="D85" s="458"/>
      <c r="E85" s="459"/>
      <c r="F85" s="460"/>
      <c r="G85" s="460"/>
      <c r="H85" s="460"/>
      <c r="J85" s="103"/>
    </row>
    <row r="86" spans="1:10" s="104" customFormat="1" ht="12.75" x14ac:dyDescent="0.2">
      <c r="A86" s="441"/>
      <c r="B86" s="450"/>
      <c r="C86" s="466" t="s">
        <v>342</v>
      </c>
      <c r="D86" s="467">
        <v>2500</v>
      </c>
      <c r="E86" s="468">
        <v>2500</v>
      </c>
      <c r="F86" s="469">
        <v>2600</v>
      </c>
      <c r="G86" s="469">
        <v>2600</v>
      </c>
      <c r="H86" s="469">
        <v>2600</v>
      </c>
      <c r="J86" s="96"/>
    </row>
    <row r="87" spans="1:10" s="94" customFormat="1" ht="22.5" x14ac:dyDescent="0.2">
      <c r="A87" s="441"/>
      <c r="B87" s="450"/>
      <c r="C87" s="466" t="s">
        <v>467</v>
      </c>
      <c r="D87" s="467">
        <v>2000</v>
      </c>
      <c r="E87" s="468"/>
      <c r="F87" s="469"/>
      <c r="G87" s="469"/>
      <c r="H87" s="469"/>
      <c r="J87" s="89"/>
    </row>
    <row r="88" spans="1:10" s="105" customFormat="1" ht="12.75" x14ac:dyDescent="0.2">
      <c r="A88" s="441"/>
      <c r="B88" s="450"/>
      <c r="C88" s="466" t="s">
        <v>521</v>
      </c>
      <c r="D88" s="467">
        <v>700</v>
      </c>
      <c r="E88" s="468">
        <v>800</v>
      </c>
      <c r="F88" s="469">
        <v>800</v>
      </c>
      <c r="G88" s="469">
        <v>800</v>
      </c>
      <c r="H88" s="469">
        <v>800</v>
      </c>
      <c r="J88" s="102">
        <v>1</v>
      </c>
    </row>
    <row r="89" spans="1:10" s="105" customFormat="1" ht="12.75" x14ac:dyDescent="0.2">
      <c r="A89" s="441"/>
      <c r="B89" s="450"/>
      <c r="C89" s="466" t="s">
        <v>612</v>
      </c>
      <c r="D89" s="467">
        <v>400</v>
      </c>
      <c r="E89" s="468"/>
      <c r="F89" s="469">
        <v>500</v>
      </c>
      <c r="G89" s="469"/>
      <c r="H89" s="469"/>
      <c r="J89" s="102"/>
    </row>
    <row r="90" spans="1:10" s="105" customFormat="1" ht="12.75" x14ac:dyDescent="0.2">
      <c r="A90" s="441"/>
      <c r="B90" s="450"/>
      <c r="C90" s="466" t="s">
        <v>613</v>
      </c>
      <c r="D90" s="467"/>
      <c r="E90" s="468"/>
      <c r="F90" s="469">
        <v>100</v>
      </c>
      <c r="G90" s="469">
        <v>100</v>
      </c>
      <c r="H90" s="469">
        <v>100</v>
      </c>
      <c r="J90" s="102"/>
    </row>
    <row r="91" spans="1:10" s="105" customFormat="1" ht="12.75" x14ac:dyDescent="0.2">
      <c r="A91" s="441"/>
      <c r="B91" s="450"/>
      <c r="C91" s="208" t="s">
        <v>145</v>
      </c>
      <c r="D91" s="446">
        <v>70</v>
      </c>
      <c r="E91" s="220">
        <v>0</v>
      </c>
      <c r="F91" s="140">
        <v>0</v>
      </c>
      <c r="G91" s="140">
        <v>0</v>
      </c>
      <c r="H91" s="140">
        <v>0</v>
      </c>
      <c r="J91" s="102"/>
    </row>
    <row r="92" spans="1:10" s="105" customFormat="1" ht="12.75" x14ac:dyDescent="0.2">
      <c r="A92" s="441"/>
      <c r="B92" s="450"/>
      <c r="C92" s="457" t="s">
        <v>214</v>
      </c>
      <c r="D92" s="458"/>
      <c r="E92" s="459"/>
      <c r="F92" s="460"/>
      <c r="G92" s="460"/>
      <c r="H92" s="460"/>
      <c r="J92" s="102"/>
    </row>
    <row r="93" spans="1:10" s="105" customFormat="1" ht="12.75" x14ac:dyDescent="0.2">
      <c r="A93" s="441"/>
      <c r="B93" s="450"/>
      <c r="C93" s="228" t="s">
        <v>193</v>
      </c>
      <c r="D93" s="458">
        <v>70</v>
      </c>
      <c r="E93" s="459"/>
      <c r="F93" s="460"/>
      <c r="G93" s="460"/>
      <c r="H93" s="460"/>
      <c r="J93" s="102"/>
    </row>
    <row r="94" spans="1:10" s="105" customFormat="1" ht="12.75" x14ac:dyDescent="0.2">
      <c r="A94" s="441"/>
      <c r="B94" s="450" t="s">
        <v>30</v>
      </c>
      <c r="C94" s="451" t="s">
        <v>124</v>
      </c>
      <c r="D94" s="448">
        <v>9755</v>
      </c>
      <c r="E94" s="448">
        <v>9755</v>
      </c>
      <c r="F94" s="448">
        <v>9755</v>
      </c>
      <c r="G94" s="448">
        <v>9755</v>
      </c>
      <c r="H94" s="448">
        <v>9755</v>
      </c>
      <c r="J94" s="102"/>
    </row>
    <row r="95" spans="1:10" s="105" customFormat="1" ht="12.75" customHeight="1" x14ac:dyDescent="0.2">
      <c r="A95" s="441"/>
      <c r="B95" s="450"/>
      <c r="C95" s="211" t="s">
        <v>422</v>
      </c>
      <c r="D95" s="446">
        <v>1055</v>
      </c>
      <c r="E95" s="220">
        <v>1055</v>
      </c>
      <c r="F95" s="140">
        <v>1055</v>
      </c>
      <c r="G95" s="140">
        <v>1055</v>
      </c>
      <c r="H95" s="140">
        <v>1055</v>
      </c>
      <c r="J95" s="102"/>
    </row>
    <row r="96" spans="1:10" s="105" customFormat="1" ht="22.5" x14ac:dyDescent="0.2">
      <c r="A96" s="441"/>
      <c r="B96" s="450"/>
      <c r="C96" s="328" t="s">
        <v>614</v>
      </c>
      <c r="D96" s="446">
        <v>6500</v>
      </c>
      <c r="E96" s="220">
        <v>6500</v>
      </c>
      <c r="F96" s="140">
        <v>6500</v>
      </c>
      <c r="G96" s="140">
        <v>6500</v>
      </c>
      <c r="H96" s="140">
        <v>6500</v>
      </c>
      <c r="J96" s="102"/>
    </row>
    <row r="97" spans="1:10" s="105" customFormat="1" ht="12.75" x14ac:dyDescent="0.2">
      <c r="A97" s="441"/>
      <c r="B97" s="450"/>
      <c r="C97" s="328" t="s">
        <v>283</v>
      </c>
      <c r="D97" s="446">
        <v>200</v>
      </c>
      <c r="E97" s="220">
        <v>200</v>
      </c>
      <c r="F97" s="140">
        <v>200</v>
      </c>
      <c r="G97" s="140">
        <v>200</v>
      </c>
      <c r="H97" s="140">
        <v>200</v>
      </c>
      <c r="J97" s="102"/>
    </row>
    <row r="98" spans="1:10" s="94" customFormat="1" ht="12.75" x14ac:dyDescent="0.2">
      <c r="A98" s="441"/>
      <c r="B98" s="450"/>
      <c r="C98" s="333" t="s">
        <v>365</v>
      </c>
      <c r="D98" s="446">
        <v>100</v>
      </c>
      <c r="E98" s="220">
        <v>100</v>
      </c>
      <c r="F98" s="140">
        <v>100</v>
      </c>
      <c r="G98" s="140">
        <v>100</v>
      </c>
      <c r="H98" s="140">
        <v>100</v>
      </c>
      <c r="J98" s="89"/>
    </row>
    <row r="99" spans="1:10" s="101" customFormat="1" ht="12.75" x14ac:dyDescent="0.2">
      <c r="A99" s="441"/>
      <c r="B99" s="450"/>
      <c r="C99" s="333" t="s">
        <v>284</v>
      </c>
      <c r="D99" s="446">
        <v>800</v>
      </c>
      <c r="E99" s="220">
        <v>800</v>
      </c>
      <c r="F99" s="140">
        <v>800</v>
      </c>
      <c r="G99" s="140">
        <v>800</v>
      </c>
      <c r="H99" s="140">
        <v>800</v>
      </c>
      <c r="J99" s="102"/>
    </row>
    <row r="100" spans="1:10" s="104" customFormat="1" ht="12.75" x14ac:dyDescent="0.2">
      <c r="A100" s="441"/>
      <c r="B100" s="450"/>
      <c r="C100" s="333" t="s">
        <v>285</v>
      </c>
      <c r="D100" s="446">
        <v>350</v>
      </c>
      <c r="E100" s="220">
        <v>350</v>
      </c>
      <c r="F100" s="140">
        <v>350</v>
      </c>
      <c r="G100" s="140">
        <v>350</v>
      </c>
      <c r="H100" s="140">
        <v>350</v>
      </c>
      <c r="J100" s="96"/>
    </row>
    <row r="101" spans="1:10" s="104" customFormat="1" ht="12.75" x14ac:dyDescent="0.2">
      <c r="A101" s="441"/>
      <c r="B101" s="450"/>
      <c r="C101" s="333" t="s">
        <v>286</v>
      </c>
      <c r="D101" s="446">
        <v>200</v>
      </c>
      <c r="E101" s="220">
        <v>200</v>
      </c>
      <c r="F101" s="140">
        <v>200</v>
      </c>
      <c r="G101" s="140">
        <v>200</v>
      </c>
      <c r="H101" s="140">
        <v>200</v>
      </c>
      <c r="J101" s="103"/>
    </row>
    <row r="102" spans="1:10" s="104" customFormat="1" ht="22.5" x14ac:dyDescent="0.2">
      <c r="A102" s="441"/>
      <c r="B102" s="450"/>
      <c r="C102" s="207" t="s">
        <v>287</v>
      </c>
      <c r="D102" s="446">
        <v>350</v>
      </c>
      <c r="E102" s="220">
        <v>350</v>
      </c>
      <c r="F102" s="140">
        <v>350</v>
      </c>
      <c r="G102" s="140">
        <v>350</v>
      </c>
      <c r="H102" s="140">
        <v>350</v>
      </c>
      <c r="J102" s="103"/>
    </row>
    <row r="103" spans="1:10" s="104" customFormat="1" ht="22.5" x14ac:dyDescent="0.2">
      <c r="A103" s="441"/>
      <c r="B103" s="450"/>
      <c r="C103" s="333" t="s">
        <v>288</v>
      </c>
      <c r="D103" s="446">
        <v>200</v>
      </c>
      <c r="E103" s="220">
        <v>200</v>
      </c>
      <c r="F103" s="140">
        <v>200</v>
      </c>
      <c r="G103" s="140">
        <v>200</v>
      </c>
      <c r="H103" s="140">
        <v>200</v>
      </c>
      <c r="J103" s="103"/>
    </row>
    <row r="104" spans="1:10" s="104" customFormat="1" ht="12.75" x14ac:dyDescent="0.2">
      <c r="A104" s="441"/>
      <c r="B104" s="450"/>
      <c r="C104" s="328"/>
      <c r="D104" s="446"/>
      <c r="E104" s="220"/>
      <c r="F104" s="140"/>
      <c r="G104" s="140"/>
      <c r="H104" s="140"/>
      <c r="J104" s="103"/>
    </row>
    <row r="105" spans="1:10" s="104" customFormat="1" ht="12.75" x14ac:dyDescent="0.2">
      <c r="A105" s="441"/>
      <c r="B105" s="450" t="s">
        <v>33</v>
      </c>
      <c r="C105" s="451" t="s">
        <v>115</v>
      </c>
      <c r="D105" s="448">
        <v>731990.34000000008</v>
      </c>
      <c r="E105" s="448">
        <v>761990.34000000008</v>
      </c>
      <c r="F105" s="448">
        <v>779352.50000000012</v>
      </c>
      <c r="G105" s="448">
        <v>793632.50000000012</v>
      </c>
      <c r="H105" s="448">
        <v>808198.10000000021</v>
      </c>
      <c r="J105" s="103"/>
    </row>
    <row r="106" spans="1:10" s="104" customFormat="1" ht="12.75" x14ac:dyDescent="0.2">
      <c r="A106" s="441"/>
      <c r="B106" s="450"/>
      <c r="C106" s="208" t="s">
        <v>238</v>
      </c>
      <c r="D106" s="447">
        <v>705000</v>
      </c>
      <c r="E106" s="214">
        <v>735000</v>
      </c>
      <c r="F106" s="198">
        <v>749000</v>
      </c>
      <c r="G106" s="198">
        <v>763280</v>
      </c>
      <c r="H106" s="198">
        <v>777845.60000000009</v>
      </c>
      <c r="J106" s="103"/>
    </row>
    <row r="107" spans="1:10" s="104" customFormat="1" ht="12.75" x14ac:dyDescent="0.2">
      <c r="A107" s="441"/>
      <c r="B107" s="450"/>
      <c r="C107" s="457" t="s">
        <v>214</v>
      </c>
      <c r="D107" s="458"/>
      <c r="E107" s="459"/>
      <c r="F107" s="460"/>
      <c r="G107" s="460"/>
      <c r="H107" s="460"/>
      <c r="J107" s="103"/>
    </row>
    <row r="108" spans="1:10" s="101" customFormat="1" ht="12.75" x14ac:dyDescent="0.2">
      <c r="A108" s="441"/>
      <c r="B108" s="450"/>
      <c r="C108" s="470" t="s">
        <v>427</v>
      </c>
      <c r="D108" s="467">
        <v>345000</v>
      </c>
      <c r="E108" s="468">
        <v>360000</v>
      </c>
      <c r="F108" s="469">
        <v>367200</v>
      </c>
      <c r="G108" s="469">
        <v>374544</v>
      </c>
      <c r="H108" s="469">
        <v>382034.88</v>
      </c>
      <c r="J108" s="102"/>
    </row>
    <row r="109" spans="1:10" s="101" customFormat="1" ht="12.75" x14ac:dyDescent="0.2">
      <c r="A109" s="441"/>
      <c r="B109" s="450"/>
      <c r="C109" s="470" t="s">
        <v>513</v>
      </c>
      <c r="D109" s="467">
        <v>325000</v>
      </c>
      <c r="E109" s="468">
        <v>340000</v>
      </c>
      <c r="F109" s="469">
        <v>346800</v>
      </c>
      <c r="G109" s="469">
        <v>353736</v>
      </c>
      <c r="H109" s="469">
        <v>360810.72000000003</v>
      </c>
      <c r="J109" s="102"/>
    </row>
    <row r="110" spans="1:10" s="94" customFormat="1" ht="12.75" x14ac:dyDescent="0.2">
      <c r="A110" s="441"/>
      <c r="B110" s="450"/>
      <c r="C110" s="470" t="s">
        <v>514</v>
      </c>
      <c r="D110" s="467">
        <v>25000</v>
      </c>
      <c r="E110" s="468">
        <v>25000</v>
      </c>
      <c r="F110" s="469">
        <v>25000</v>
      </c>
      <c r="G110" s="469">
        <v>25000</v>
      </c>
      <c r="H110" s="469">
        <v>25000</v>
      </c>
      <c r="J110" s="106"/>
    </row>
    <row r="111" spans="1:10" s="94" customFormat="1" ht="17.25" customHeight="1" x14ac:dyDescent="0.2">
      <c r="A111" s="441"/>
      <c r="B111" s="450"/>
      <c r="C111" s="470" t="s">
        <v>421</v>
      </c>
      <c r="D111" s="467">
        <v>10000</v>
      </c>
      <c r="E111" s="468">
        <v>10000</v>
      </c>
      <c r="F111" s="469">
        <v>10000</v>
      </c>
      <c r="G111" s="469">
        <v>10000</v>
      </c>
      <c r="H111" s="469">
        <v>10000</v>
      </c>
      <c r="J111" s="100"/>
    </row>
    <row r="112" spans="1:10" s="104" customFormat="1" ht="12.75" x14ac:dyDescent="0.2">
      <c r="A112" s="441"/>
      <c r="B112" s="450"/>
      <c r="C112" s="328" t="s">
        <v>186</v>
      </c>
      <c r="D112" s="446">
        <v>2880</v>
      </c>
      <c r="E112" s="220">
        <v>2880</v>
      </c>
      <c r="F112" s="140">
        <v>2880</v>
      </c>
      <c r="G112" s="140">
        <v>2880</v>
      </c>
      <c r="H112" s="140">
        <v>2880</v>
      </c>
      <c r="J112" s="96"/>
    </row>
    <row r="113" spans="1:10" s="94" customFormat="1" ht="12.75" x14ac:dyDescent="0.2">
      <c r="A113" s="441"/>
      <c r="B113" s="450"/>
      <c r="C113" s="328" t="s">
        <v>311</v>
      </c>
      <c r="D113" s="446">
        <v>12000</v>
      </c>
      <c r="E113" s="220">
        <v>12000</v>
      </c>
      <c r="F113" s="357">
        <v>15362.16</v>
      </c>
      <c r="G113" s="140">
        <v>15362.16</v>
      </c>
      <c r="H113" s="140">
        <v>15362.16</v>
      </c>
      <c r="J113" s="100"/>
    </row>
    <row r="114" spans="1:10" s="94" customFormat="1" ht="12.75" x14ac:dyDescent="0.2">
      <c r="A114" s="441"/>
      <c r="B114" s="450"/>
      <c r="C114" s="208" t="s">
        <v>515</v>
      </c>
      <c r="D114" s="446">
        <v>2570.04</v>
      </c>
      <c r="E114" s="220">
        <v>2570.04</v>
      </c>
      <c r="F114" s="140">
        <v>2570.04</v>
      </c>
      <c r="G114" s="140">
        <v>2570.04</v>
      </c>
      <c r="H114" s="140">
        <v>2570.04</v>
      </c>
      <c r="J114" s="100"/>
    </row>
    <row r="115" spans="1:10" s="94" customFormat="1" ht="12.75" x14ac:dyDescent="0.2">
      <c r="A115" s="441"/>
      <c r="B115" s="450"/>
      <c r="C115" s="208" t="s">
        <v>237</v>
      </c>
      <c r="D115" s="446">
        <v>9540.2999999999993</v>
      </c>
      <c r="E115" s="220">
        <v>9540.2999999999993</v>
      </c>
      <c r="F115" s="140">
        <v>9540.2999999999993</v>
      </c>
      <c r="G115" s="140">
        <v>9540.2999999999993</v>
      </c>
      <c r="H115" s="140">
        <v>9540.2999999999993</v>
      </c>
      <c r="J115" s="100"/>
    </row>
    <row r="116" spans="1:10" s="94" customFormat="1" ht="12.75" x14ac:dyDescent="0.2">
      <c r="A116" s="441"/>
      <c r="B116" s="450" t="s">
        <v>36</v>
      </c>
      <c r="C116" s="451" t="s">
        <v>116</v>
      </c>
      <c r="D116" s="448">
        <v>11214</v>
      </c>
      <c r="E116" s="448">
        <v>11764</v>
      </c>
      <c r="F116" s="448">
        <v>11714</v>
      </c>
      <c r="G116" s="448">
        <v>11714</v>
      </c>
      <c r="H116" s="448">
        <v>11714</v>
      </c>
      <c r="J116" s="100"/>
    </row>
    <row r="117" spans="1:10" s="94" customFormat="1" ht="12.75" x14ac:dyDescent="0.2">
      <c r="A117" s="441"/>
      <c r="B117" s="450"/>
      <c r="C117" s="208" t="s">
        <v>523</v>
      </c>
      <c r="D117" s="446">
        <v>4000</v>
      </c>
      <c r="E117" s="220">
        <v>5000</v>
      </c>
      <c r="F117" s="357">
        <v>5000</v>
      </c>
      <c r="G117" s="140">
        <v>5000</v>
      </c>
      <c r="H117" s="140">
        <v>5000</v>
      </c>
      <c r="J117" s="100"/>
    </row>
    <row r="118" spans="1:10" s="94" customFormat="1" ht="12.75" x14ac:dyDescent="0.2">
      <c r="A118" s="441"/>
      <c r="B118" s="450"/>
      <c r="C118" s="457" t="s">
        <v>214</v>
      </c>
      <c r="D118" s="447"/>
      <c r="E118" s="214"/>
      <c r="F118" s="198"/>
      <c r="G118" s="198"/>
      <c r="H118" s="198"/>
      <c r="J118" s="100"/>
    </row>
    <row r="119" spans="1:10" s="94" customFormat="1" ht="12.75" x14ac:dyDescent="0.2">
      <c r="A119" s="441"/>
      <c r="B119" s="450"/>
      <c r="C119" s="606" t="s">
        <v>396</v>
      </c>
      <c r="D119" s="458">
        <v>4000</v>
      </c>
      <c r="E119" s="459">
        <v>5000</v>
      </c>
      <c r="F119" s="471">
        <v>5000</v>
      </c>
      <c r="G119" s="471">
        <v>5000</v>
      </c>
      <c r="H119" s="471">
        <v>5000</v>
      </c>
      <c r="J119" s="100"/>
    </row>
    <row r="120" spans="1:10" s="94" customFormat="1" ht="12.75" x14ac:dyDescent="0.2">
      <c r="A120" s="441"/>
      <c r="B120" s="450"/>
      <c r="C120" s="211" t="s">
        <v>522</v>
      </c>
      <c r="D120" s="446">
        <v>7064</v>
      </c>
      <c r="E120" s="220">
        <v>6614</v>
      </c>
      <c r="F120" s="140">
        <v>6614</v>
      </c>
      <c r="G120" s="140">
        <v>6614</v>
      </c>
      <c r="H120" s="140">
        <v>6614</v>
      </c>
      <c r="J120" s="100"/>
    </row>
    <row r="121" spans="1:10" s="94" customFormat="1" ht="12.75" x14ac:dyDescent="0.2">
      <c r="A121" s="441"/>
      <c r="B121" s="450"/>
      <c r="C121" s="457" t="s">
        <v>214</v>
      </c>
      <c r="D121" s="458"/>
      <c r="E121" s="459"/>
      <c r="F121" s="460"/>
      <c r="G121" s="460"/>
      <c r="H121" s="460"/>
      <c r="J121" s="93"/>
    </row>
    <row r="122" spans="1:10" s="94" customFormat="1" ht="12.75" x14ac:dyDescent="0.2">
      <c r="A122" s="441"/>
      <c r="B122" s="450"/>
      <c r="C122" s="606" t="s">
        <v>393</v>
      </c>
      <c r="D122" s="458">
        <v>600</v>
      </c>
      <c r="E122" s="459">
        <v>600</v>
      </c>
      <c r="F122" s="471">
        <v>600</v>
      </c>
      <c r="G122" s="471">
        <v>600</v>
      </c>
      <c r="H122" s="471">
        <v>600</v>
      </c>
      <c r="J122" s="102"/>
    </row>
    <row r="123" spans="1:10" s="94" customFormat="1" ht="12.75" x14ac:dyDescent="0.2">
      <c r="A123" s="441"/>
      <c r="B123" s="450"/>
      <c r="C123" s="606" t="s">
        <v>429</v>
      </c>
      <c r="D123" s="458">
        <v>300</v>
      </c>
      <c r="E123" s="459"/>
      <c r="F123" s="471"/>
      <c r="G123" s="471"/>
      <c r="H123" s="471"/>
      <c r="J123" s="102"/>
    </row>
    <row r="124" spans="1:10" s="94" customFormat="1" ht="12.75" x14ac:dyDescent="0.2">
      <c r="A124" s="441"/>
      <c r="B124" s="450"/>
      <c r="C124" s="606" t="s">
        <v>479</v>
      </c>
      <c r="D124" s="458">
        <v>150</v>
      </c>
      <c r="E124" s="459"/>
      <c r="F124" s="471"/>
      <c r="G124" s="471"/>
      <c r="H124" s="471"/>
      <c r="J124" s="102"/>
    </row>
    <row r="125" spans="1:10" s="94" customFormat="1" ht="12.75" x14ac:dyDescent="0.2">
      <c r="A125" s="441"/>
      <c r="B125" s="450"/>
      <c r="C125" s="606" t="s">
        <v>480</v>
      </c>
      <c r="D125" s="458">
        <v>30</v>
      </c>
      <c r="E125" s="459">
        <v>30</v>
      </c>
      <c r="F125" s="471">
        <v>30</v>
      </c>
      <c r="G125" s="471">
        <v>30</v>
      </c>
      <c r="H125" s="471">
        <v>30</v>
      </c>
      <c r="J125" s="102"/>
    </row>
    <row r="126" spans="1:10" s="94" customFormat="1" ht="12.75" x14ac:dyDescent="0.2">
      <c r="A126" s="441"/>
      <c r="B126" s="450"/>
      <c r="C126" s="606" t="s">
        <v>394</v>
      </c>
      <c r="D126" s="458">
        <v>210</v>
      </c>
      <c r="E126" s="459">
        <v>220</v>
      </c>
      <c r="F126" s="471">
        <v>220</v>
      </c>
      <c r="G126" s="471">
        <v>220</v>
      </c>
      <c r="H126" s="471">
        <v>220</v>
      </c>
      <c r="J126" s="102"/>
    </row>
    <row r="127" spans="1:10" s="94" customFormat="1" ht="12.75" x14ac:dyDescent="0.2">
      <c r="A127" s="441"/>
      <c r="B127" s="450"/>
      <c r="C127" s="606" t="s">
        <v>481</v>
      </c>
      <c r="D127" s="458">
        <v>90</v>
      </c>
      <c r="E127" s="459">
        <v>80</v>
      </c>
      <c r="F127" s="471">
        <v>80</v>
      </c>
      <c r="G127" s="471">
        <v>80</v>
      </c>
      <c r="H127" s="471">
        <v>80</v>
      </c>
      <c r="J127" s="102"/>
    </row>
    <row r="128" spans="1:10" s="94" customFormat="1" ht="12.75" x14ac:dyDescent="0.2">
      <c r="A128" s="441"/>
      <c r="B128" s="450"/>
      <c r="C128" s="606" t="s">
        <v>482</v>
      </c>
      <c r="D128" s="458">
        <v>4184</v>
      </c>
      <c r="E128" s="459">
        <v>4184</v>
      </c>
      <c r="F128" s="471">
        <v>4184</v>
      </c>
      <c r="G128" s="471">
        <v>4184</v>
      </c>
      <c r="H128" s="471">
        <v>4184</v>
      </c>
      <c r="J128" s="102"/>
    </row>
    <row r="129" spans="1:10" s="104" customFormat="1" ht="12.75" x14ac:dyDescent="0.2">
      <c r="A129" s="441"/>
      <c r="B129" s="450"/>
      <c r="C129" s="606" t="s">
        <v>395</v>
      </c>
      <c r="D129" s="458">
        <v>500</v>
      </c>
      <c r="E129" s="459">
        <v>500</v>
      </c>
      <c r="F129" s="471">
        <v>500</v>
      </c>
      <c r="G129" s="471">
        <v>500</v>
      </c>
      <c r="H129" s="471">
        <v>500</v>
      </c>
      <c r="J129" s="96"/>
    </row>
    <row r="130" spans="1:10" s="94" customFormat="1" ht="14.25" customHeight="1" x14ac:dyDescent="0.2">
      <c r="A130" s="441"/>
      <c r="B130" s="450"/>
      <c r="C130" s="606" t="s">
        <v>397</v>
      </c>
      <c r="D130" s="458">
        <v>500</v>
      </c>
      <c r="E130" s="459">
        <v>500</v>
      </c>
      <c r="F130" s="471">
        <v>500</v>
      </c>
      <c r="G130" s="471">
        <v>500</v>
      </c>
      <c r="H130" s="471">
        <v>500</v>
      </c>
      <c r="J130" s="102"/>
    </row>
    <row r="131" spans="1:10" s="94" customFormat="1" ht="12.75" x14ac:dyDescent="0.2">
      <c r="A131" s="441"/>
      <c r="B131" s="450"/>
      <c r="C131" s="606" t="s">
        <v>398</v>
      </c>
      <c r="D131" s="458">
        <v>500</v>
      </c>
      <c r="E131" s="459">
        <v>500</v>
      </c>
      <c r="F131" s="471">
        <v>500</v>
      </c>
      <c r="G131" s="471">
        <v>500</v>
      </c>
      <c r="H131" s="471">
        <v>500</v>
      </c>
      <c r="J131" s="102"/>
    </row>
    <row r="132" spans="1:10" s="94" customFormat="1" ht="15.75" customHeight="1" x14ac:dyDescent="0.2">
      <c r="A132" s="441"/>
      <c r="B132" s="450"/>
      <c r="C132" s="606" t="s">
        <v>524</v>
      </c>
      <c r="D132" s="458"/>
      <c r="E132" s="459"/>
      <c r="F132" s="471"/>
      <c r="G132" s="471"/>
      <c r="H132" s="471"/>
      <c r="J132" s="102"/>
    </row>
    <row r="133" spans="1:10" s="94" customFormat="1" ht="12.75" x14ac:dyDescent="0.2">
      <c r="A133" s="441"/>
      <c r="B133" s="450"/>
      <c r="C133" s="208" t="s">
        <v>145</v>
      </c>
      <c r="D133" s="447">
        <v>150</v>
      </c>
      <c r="E133" s="214">
        <v>150</v>
      </c>
      <c r="F133" s="198">
        <v>100</v>
      </c>
      <c r="G133" s="198">
        <v>100</v>
      </c>
      <c r="H133" s="198">
        <v>100</v>
      </c>
      <c r="J133" s="102"/>
    </row>
    <row r="134" spans="1:10" s="94" customFormat="1" ht="12.75" x14ac:dyDescent="0.2">
      <c r="A134" s="441"/>
      <c r="B134" s="450" t="s">
        <v>39</v>
      </c>
      <c r="C134" s="451" t="s">
        <v>117</v>
      </c>
      <c r="D134" s="444">
        <v>8426.2000000000007</v>
      </c>
      <c r="E134" s="444">
        <v>8133.7</v>
      </c>
      <c r="F134" s="444">
        <v>8426.2000000000007</v>
      </c>
      <c r="G134" s="444">
        <v>8526.2000000000007</v>
      </c>
      <c r="H134" s="444">
        <v>8526.2000000000007</v>
      </c>
      <c r="J134" s="102"/>
    </row>
    <row r="135" spans="1:10" s="94" customFormat="1" ht="12.75" x14ac:dyDescent="0.2">
      <c r="A135" s="441"/>
      <c r="B135" s="450"/>
      <c r="C135" s="208" t="s">
        <v>423</v>
      </c>
      <c r="D135" s="446">
        <v>666.2</v>
      </c>
      <c r="E135" s="220">
        <v>666.2</v>
      </c>
      <c r="F135" s="140">
        <v>666.2</v>
      </c>
      <c r="G135" s="140">
        <v>666.2</v>
      </c>
      <c r="H135" s="140">
        <v>666.2</v>
      </c>
      <c r="J135" s="102"/>
    </row>
    <row r="136" spans="1:10" s="94" customFormat="1" ht="22.5" x14ac:dyDescent="0.2">
      <c r="A136" s="441"/>
      <c r="B136" s="450"/>
      <c r="C136" s="333" t="s">
        <v>492</v>
      </c>
      <c r="D136" s="446">
        <v>1150</v>
      </c>
      <c r="E136" s="220">
        <v>1150</v>
      </c>
      <c r="F136" s="140">
        <v>1150</v>
      </c>
      <c r="G136" s="140">
        <v>1150</v>
      </c>
      <c r="H136" s="140">
        <v>1150</v>
      </c>
      <c r="J136" s="89"/>
    </row>
    <row r="137" spans="1:10" s="94" customFormat="1" ht="22.5" x14ac:dyDescent="0.2">
      <c r="A137" s="441"/>
      <c r="B137" s="450"/>
      <c r="C137" s="333" t="s">
        <v>402</v>
      </c>
      <c r="D137" s="446">
        <v>1200</v>
      </c>
      <c r="E137" s="220">
        <v>1200</v>
      </c>
      <c r="F137" s="140">
        <v>1200</v>
      </c>
      <c r="G137" s="140">
        <v>1200</v>
      </c>
      <c r="H137" s="140">
        <v>1200</v>
      </c>
      <c r="J137" s="102"/>
    </row>
    <row r="138" spans="1:10" s="94" customFormat="1" ht="33.75" x14ac:dyDescent="0.2">
      <c r="A138" s="441"/>
      <c r="B138" s="450"/>
      <c r="C138" s="333" t="s">
        <v>198</v>
      </c>
      <c r="D138" s="446">
        <v>1500</v>
      </c>
      <c r="E138" s="220">
        <v>1207.5</v>
      </c>
      <c r="F138" s="140">
        <v>1500</v>
      </c>
      <c r="G138" s="140">
        <v>1500</v>
      </c>
      <c r="H138" s="140">
        <v>1500</v>
      </c>
      <c r="J138" s="102"/>
    </row>
    <row r="139" spans="1:10" s="94" customFormat="1" ht="22.5" x14ac:dyDescent="0.2">
      <c r="A139" s="441"/>
      <c r="B139" s="450"/>
      <c r="C139" s="331" t="s">
        <v>406</v>
      </c>
      <c r="D139" s="446">
        <v>1500</v>
      </c>
      <c r="E139" s="220">
        <v>1400</v>
      </c>
      <c r="F139" s="140">
        <v>1500</v>
      </c>
      <c r="G139" s="140">
        <v>1500</v>
      </c>
      <c r="H139" s="140">
        <v>1500</v>
      </c>
      <c r="J139" s="100"/>
    </row>
    <row r="140" spans="1:10" s="104" customFormat="1" ht="12.75" x14ac:dyDescent="0.2">
      <c r="A140" s="441"/>
      <c r="B140" s="450"/>
      <c r="C140" s="333" t="s">
        <v>404</v>
      </c>
      <c r="D140" s="446">
        <v>500</v>
      </c>
      <c r="E140" s="220">
        <v>500</v>
      </c>
      <c r="F140" s="140">
        <v>500</v>
      </c>
      <c r="G140" s="140">
        <v>500</v>
      </c>
      <c r="H140" s="140">
        <v>500</v>
      </c>
      <c r="J140" s="96"/>
    </row>
    <row r="141" spans="1:10" s="94" customFormat="1" ht="12.75" x14ac:dyDescent="0.2">
      <c r="A141" s="441"/>
      <c r="B141" s="450"/>
      <c r="C141" s="208" t="s">
        <v>237</v>
      </c>
      <c r="D141" s="446">
        <v>1460</v>
      </c>
      <c r="E141" s="220">
        <v>1560</v>
      </c>
      <c r="F141" s="140">
        <v>1460</v>
      </c>
      <c r="G141" s="140">
        <v>1460</v>
      </c>
      <c r="H141" s="140">
        <v>1460</v>
      </c>
      <c r="J141" s="102"/>
    </row>
    <row r="142" spans="1:10" s="94" customFormat="1" ht="12.75" x14ac:dyDescent="0.2">
      <c r="A142" s="441"/>
      <c r="B142" s="450"/>
      <c r="C142" s="457" t="s">
        <v>214</v>
      </c>
      <c r="D142" s="458"/>
      <c r="E142" s="459"/>
      <c r="F142" s="460"/>
      <c r="G142" s="460"/>
      <c r="H142" s="460"/>
      <c r="J142" s="89"/>
    </row>
    <row r="143" spans="1:10" s="94" customFormat="1" ht="12.75" x14ac:dyDescent="0.2">
      <c r="A143" s="441"/>
      <c r="B143" s="450"/>
      <c r="C143" s="606" t="s">
        <v>399</v>
      </c>
      <c r="D143" s="458">
        <v>70</v>
      </c>
      <c r="E143" s="459">
        <v>70</v>
      </c>
      <c r="F143" s="472">
        <v>70</v>
      </c>
      <c r="G143" s="472">
        <v>70</v>
      </c>
      <c r="H143" s="472">
        <v>70</v>
      </c>
      <c r="J143" s="89"/>
    </row>
    <row r="144" spans="1:10" s="94" customFormat="1" ht="12.75" x14ac:dyDescent="0.2">
      <c r="A144" s="441"/>
      <c r="B144" s="450"/>
      <c r="C144" s="379" t="s">
        <v>289</v>
      </c>
      <c r="D144" s="458">
        <v>250</v>
      </c>
      <c r="E144" s="459">
        <v>250</v>
      </c>
      <c r="F144" s="472">
        <v>250</v>
      </c>
      <c r="G144" s="472">
        <v>250</v>
      </c>
      <c r="H144" s="472">
        <v>250</v>
      </c>
      <c r="J144" s="89"/>
    </row>
    <row r="145" spans="1:10" s="94" customFormat="1" ht="22.5" x14ac:dyDescent="0.2">
      <c r="A145" s="441"/>
      <c r="B145" s="450"/>
      <c r="C145" s="606" t="s">
        <v>400</v>
      </c>
      <c r="D145" s="458">
        <v>50</v>
      </c>
      <c r="E145" s="459">
        <v>50</v>
      </c>
      <c r="F145" s="472">
        <v>50</v>
      </c>
      <c r="G145" s="472">
        <v>50</v>
      </c>
      <c r="H145" s="472">
        <v>50</v>
      </c>
      <c r="J145" s="102"/>
    </row>
    <row r="146" spans="1:10" s="94" customFormat="1" ht="33.75" x14ac:dyDescent="0.2">
      <c r="A146" s="441"/>
      <c r="B146" s="450"/>
      <c r="C146" s="380" t="s">
        <v>401</v>
      </c>
      <c r="D146" s="458">
        <v>50</v>
      </c>
      <c r="E146" s="459">
        <v>50</v>
      </c>
      <c r="F146" s="472">
        <v>50</v>
      </c>
      <c r="G146" s="472">
        <v>50</v>
      </c>
      <c r="H146" s="472">
        <v>50</v>
      </c>
      <c r="J146" s="100"/>
    </row>
    <row r="147" spans="1:10" s="94" customFormat="1" ht="12.75" x14ac:dyDescent="0.2">
      <c r="A147" s="441"/>
      <c r="B147" s="450"/>
      <c r="C147" s="606" t="s">
        <v>290</v>
      </c>
      <c r="D147" s="458">
        <v>100</v>
      </c>
      <c r="E147" s="459">
        <v>300</v>
      </c>
      <c r="F147" s="472">
        <v>100</v>
      </c>
      <c r="G147" s="472">
        <v>100</v>
      </c>
      <c r="H147" s="472">
        <v>100</v>
      </c>
      <c r="J147" s="100"/>
    </row>
    <row r="148" spans="1:10" s="94" customFormat="1" ht="22.5" x14ac:dyDescent="0.2">
      <c r="A148" s="441"/>
      <c r="B148" s="450"/>
      <c r="C148" s="379" t="s">
        <v>493</v>
      </c>
      <c r="D148" s="458">
        <v>100</v>
      </c>
      <c r="E148" s="459">
        <v>100</v>
      </c>
      <c r="F148" s="472">
        <v>100</v>
      </c>
      <c r="G148" s="472">
        <v>100</v>
      </c>
      <c r="H148" s="472">
        <v>100</v>
      </c>
      <c r="J148" s="89"/>
    </row>
    <row r="149" spans="1:10" s="94" customFormat="1" ht="25.5" customHeight="1" x14ac:dyDescent="0.2">
      <c r="A149" s="441"/>
      <c r="B149" s="450"/>
      <c r="C149" s="606" t="s">
        <v>197</v>
      </c>
      <c r="D149" s="458">
        <v>400</v>
      </c>
      <c r="E149" s="459">
        <v>300</v>
      </c>
      <c r="F149" s="472">
        <v>400</v>
      </c>
      <c r="G149" s="472">
        <v>400</v>
      </c>
      <c r="H149" s="472">
        <v>400</v>
      </c>
      <c r="J149" s="102"/>
    </row>
    <row r="150" spans="1:10" s="94" customFormat="1" ht="22.5" x14ac:dyDescent="0.2">
      <c r="A150" s="441"/>
      <c r="B150" s="450"/>
      <c r="C150" s="380" t="s">
        <v>494</v>
      </c>
      <c r="D150" s="458">
        <v>60</v>
      </c>
      <c r="E150" s="459">
        <v>60</v>
      </c>
      <c r="F150" s="472">
        <v>60</v>
      </c>
      <c r="G150" s="472">
        <v>60</v>
      </c>
      <c r="H150" s="472">
        <v>60</v>
      </c>
      <c r="J150" s="100"/>
    </row>
    <row r="151" spans="1:10" s="94" customFormat="1" ht="22.5" x14ac:dyDescent="0.2">
      <c r="A151" s="441"/>
      <c r="B151" s="450"/>
      <c r="C151" s="606" t="s">
        <v>495</v>
      </c>
      <c r="D151" s="458">
        <v>230</v>
      </c>
      <c r="E151" s="459">
        <v>230</v>
      </c>
      <c r="F151" s="472">
        <v>230</v>
      </c>
      <c r="G151" s="472">
        <v>230</v>
      </c>
      <c r="H151" s="472">
        <v>230</v>
      </c>
      <c r="J151" s="100"/>
    </row>
    <row r="152" spans="1:10" s="94" customFormat="1" ht="12.75" x14ac:dyDescent="0.2">
      <c r="A152" s="441"/>
      <c r="B152" s="450"/>
      <c r="C152" s="379" t="s">
        <v>403</v>
      </c>
      <c r="D152" s="458">
        <v>0</v>
      </c>
      <c r="E152" s="459">
        <v>0</v>
      </c>
      <c r="F152" s="472">
        <v>0</v>
      </c>
      <c r="G152" s="472">
        <v>0</v>
      </c>
      <c r="H152" s="472">
        <v>0</v>
      </c>
      <c r="J152" s="89"/>
    </row>
    <row r="153" spans="1:10" s="94" customFormat="1" ht="22.5" x14ac:dyDescent="0.2">
      <c r="A153" s="441"/>
      <c r="B153" s="450"/>
      <c r="C153" s="606" t="s">
        <v>405</v>
      </c>
      <c r="D153" s="458">
        <v>150</v>
      </c>
      <c r="E153" s="459">
        <v>150</v>
      </c>
      <c r="F153" s="472">
        <v>150</v>
      </c>
      <c r="G153" s="472">
        <v>150</v>
      </c>
      <c r="H153" s="472">
        <v>150</v>
      </c>
      <c r="J153" s="102"/>
    </row>
    <row r="154" spans="1:10" s="94" customFormat="1" ht="12.75" x14ac:dyDescent="0.2">
      <c r="A154" s="441"/>
      <c r="B154" s="450"/>
      <c r="C154" s="208" t="s">
        <v>145</v>
      </c>
      <c r="D154" s="446">
        <v>450</v>
      </c>
      <c r="E154" s="220">
        <v>450</v>
      </c>
      <c r="F154" s="140">
        <v>450</v>
      </c>
      <c r="G154" s="140">
        <v>550</v>
      </c>
      <c r="H154" s="140">
        <v>550</v>
      </c>
      <c r="J154" s="102"/>
    </row>
    <row r="155" spans="1:10" s="94" customFormat="1" ht="12.75" x14ac:dyDescent="0.2">
      <c r="A155" s="441"/>
      <c r="B155" s="450"/>
      <c r="C155" s="457" t="s">
        <v>214</v>
      </c>
      <c r="D155" s="458"/>
      <c r="E155" s="459"/>
      <c r="F155" s="460"/>
      <c r="G155" s="460"/>
      <c r="H155" s="460"/>
      <c r="J155" s="89"/>
    </row>
    <row r="156" spans="1:10" s="94" customFormat="1" ht="12.75" x14ac:dyDescent="0.2">
      <c r="A156" s="441"/>
      <c r="B156" s="450"/>
      <c r="C156" s="606" t="s">
        <v>567</v>
      </c>
      <c r="D156" s="458">
        <v>80</v>
      </c>
      <c r="E156" s="459">
        <v>80</v>
      </c>
      <c r="F156" s="472">
        <v>80</v>
      </c>
      <c r="G156" s="472">
        <v>80</v>
      </c>
      <c r="H156" s="472">
        <v>80</v>
      </c>
      <c r="J156" s="89"/>
    </row>
    <row r="157" spans="1:10" s="94" customFormat="1" ht="12.75" x14ac:dyDescent="0.2">
      <c r="A157" s="441"/>
      <c r="B157" s="450"/>
      <c r="C157" s="379" t="s">
        <v>568</v>
      </c>
      <c r="D157" s="458">
        <v>50</v>
      </c>
      <c r="E157" s="459">
        <v>50</v>
      </c>
      <c r="F157" s="472">
        <v>50</v>
      </c>
      <c r="G157" s="472">
        <v>50</v>
      </c>
      <c r="H157" s="472">
        <v>50</v>
      </c>
      <c r="J157" s="89"/>
    </row>
    <row r="158" spans="1:10" s="94" customFormat="1" ht="12.75" x14ac:dyDescent="0.2">
      <c r="A158" s="441"/>
      <c r="B158" s="450"/>
      <c r="C158" s="606" t="s">
        <v>569</v>
      </c>
      <c r="D158" s="458">
        <v>180</v>
      </c>
      <c r="E158" s="459">
        <v>180</v>
      </c>
      <c r="F158" s="472">
        <v>180</v>
      </c>
      <c r="G158" s="472">
        <v>180</v>
      </c>
      <c r="H158" s="472">
        <v>180</v>
      </c>
      <c r="J158" s="102"/>
    </row>
    <row r="159" spans="1:10" s="94" customFormat="1" ht="12.75" x14ac:dyDescent="0.2">
      <c r="A159" s="441"/>
      <c r="B159" s="450"/>
      <c r="C159" s="380" t="s">
        <v>570</v>
      </c>
      <c r="D159" s="458">
        <v>60</v>
      </c>
      <c r="E159" s="459">
        <v>60</v>
      </c>
      <c r="F159" s="472">
        <v>60</v>
      </c>
      <c r="G159" s="472">
        <v>60</v>
      </c>
      <c r="H159" s="472">
        <v>60</v>
      </c>
      <c r="J159" s="100"/>
    </row>
    <row r="160" spans="1:10" s="94" customFormat="1" ht="12.75" x14ac:dyDescent="0.2">
      <c r="A160" s="441"/>
      <c r="B160" s="450"/>
      <c r="C160" s="606" t="s">
        <v>571</v>
      </c>
      <c r="D160" s="458">
        <v>80</v>
      </c>
      <c r="E160" s="459">
        <v>80</v>
      </c>
      <c r="F160" s="472">
        <v>80</v>
      </c>
      <c r="G160" s="472">
        <v>80</v>
      </c>
      <c r="H160" s="472">
        <v>80</v>
      </c>
      <c r="J160" s="100"/>
    </row>
    <row r="161" spans="1:10" s="94" customFormat="1" ht="22.5" x14ac:dyDescent="0.2">
      <c r="A161" s="441"/>
      <c r="B161" s="450"/>
      <c r="C161" s="377" t="s">
        <v>572</v>
      </c>
      <c r="D161" s="458"/>
      <c r="E161" s="459"/>
      <c r="F161" s="472"/>
      <c r="G161" s="472">
        <v>100</v>
      </c>
      <c r="H161" s="472">
        <v>100</v>
      </c>
      <c r="J161" s="100"/>
    </row>
    <row r="162" spans="1:10" s="94" customFormat="1" ht="12.75" x14ac:dyDescent="0.2">
      <c r="A162" s="441"/>
      <c r="B162" s="450"/>
      <c r="C162" s="377" t="s">
        <v>525</v>
      </c>
      <c r="D162" s="458"/>
      <c r="E162" s="459"/>
      <c r="F162" s="472"/>
      <c r="G162" s="472"/>
      <c r="H162" s="472"/>
      <c r="J162" s="100"/>
    </row>
    <row r="163" spans="1:10" s="94" customFormat="1" ht="12.75" x14ac:dyDescent="0.2">
      <c r="A163" s="441"/>
      <c r="B163" s="450"/>
      <c r="C163" s="381"/>
      <c r="D163" s="458"/>
      <c r="E163" s="459"/>
      <c r="F163" s="472"/>
      <c r="G163" s="472"/>
      <c r="H163" s="472"/>
      <c r="J163" s="102"/>
    </row>
    <row r="164" spans="1:10" s="104" customFormat="1" ht="12.75" x14ac:dyDescent="0.2">
      <c r="A164" s="441"/>
      <c r="B164" s="450" t="s">
        <v>43</v>
      </c>
      <c r="C164" s="451" t="s">
        <v>118</v>
      </c>
      <c r="D164" s="448">
        <v>6418.4</v>
      </c>
      <c r="E164" s="448">
        <v>3767.33</v>
      </c>
      <c r="F164" s="448">
        <v>3239.77</v>
      </c>
      <c r="G164" s="448">
        <v>3239.77</v>
      </c>
      <c r="H164" s="448">
        <v>3239.77</v>
      </c>
      <c r="J164" s="96"/>
    </row>
    <row r="165" spans="1:10" s="94" customFormat="1" ht="12.75" x14ac:dyDescent="0.2">
      <c r="A165" s="441"/>
      <c r="B165" s="450"/>
      <c r="C165" s="211" t="s">
        <v>273</v>
      </c>
      <c r="D165" s="446">
        <v>1121.25</v>
      </c>
      <c r="E165" s="214">
        <v>1121.25</v>
      </c>
      <c r="F165" s="198">
        <v>1121.25</v>
      </c>
      <c r="G165" s="198">
        <v>1121.25</v>
      </c>
      <c r="H165" s="198">
        <v>1121.25</v>
      </c>
      <c r="J165" s="102"/>
    </row>
    <row r="166" spans="1:10" s="94" customFormat="1" ht="12.75" x14ac:dyDescent="0.2">
      <c r="A166" s="441"/>
      <c r="B166" s="450"/>
      <c r="C166" s="208" t="s">
        <v>119</v>
      </c>
      <c r="D166" s="446">
        <v>164.52</v>
      </c>
      <c r="E166" s="214">
        <v>164.52</v>
      </c>
      <c r="F166" s="198">
        <v>164.52</v>
      </c>
      <c r="G166" s="198">
        <v>164.52</v>
      </c>
      <c r="H166" s="198">
        <v>164.52</v>
      </c>
      <c r="J166" s="102"/>
    </row>
    <row r="167" spans="1:10" s="94" customFormat="1" ht="12.75" x14ac:dyDescent="0.2">
      <c r="A167" s="441"/>
      <c r="B167" s="450"/>
      <c r="C167" s="208" t="s">
        <v>291</v>
      </c>
      <c r="D167" s="447">
        <v>600</v>
      </c>
      <c r="E167" s="214">
        <v>600</v>
      </c>
      <c r="F167" s="198">
        <v>600</v>
      </c>
      <c r="G167" s="198">
        <v>600</v>
      </c>
      <c r="H167" s="198">
        <v>600</v>
      </c>
      <c r="J167" s="89"/>
    </row>
    <row r="168" spans="1:10" s="94" customFormat="1" ht="12.75" x14ac:dyDescent="0.2">
      <c r="A168" s="441"/>
      <c r="B168" s="450"/>
      <c r="C168" s="208" t="s">
        <v>242</v>
      </c>
      <c r="D168" s="447">
        <v>1000</v>
      </c>
      <c r="E168" s="214">
        <v>1000</v>
      </c>
      <c r="F168" s="198">
        <v>1000</v>
      </c>
      <c r="G168" s="198">
        <v>1000</v>
      </c>
      <c r="H168" s="198">
        <v>1000</v>
      </c>
      <c r="J168" s="89"/>
    </row>
    <row r="169" spans="1:10" s="94" customFormat="1" ht="12.75" x14ac:dyDescent="0.2">
      <c r="A169" s="441"/>
      <c r="B169" s="450"/>
      <c r="C169" s="208" t="s">
        <v>274</v>
      </c>
      <c r="D169" s="447">
        <v>354</v>
      </c>
      <c r="E169" s="214">
        <v>354</v>
      </c>
      <c r="F169" s="198">
        <v>354</v>
      </c>
      <c r="G169" s="198">
        <v>354</v>
      </c>
      <c r="H169" s="198">
        <v>354</v>
      </c>
      <c r="J169" s="102"/>
    </row>
    <row r="170" spans="1:10" s="94" customFormat="1" ht="12.75" x14ac:dyDescent="0.2">
      <c r="A170" s="441"/>
      <c r="B170" s="450"/>
      <c r="C170" s="208" t="s">
        <v>145</v>
      </c>
      <c r="D170" s="447">
        <v>3178.63</v>
      </c>
      <c r="E170" s="214">
        <v>527.55999999999995</v>
      </c>
      <c r="F170" s="198">
        <v>0</v>
      </c>
      <c r="G170" s="198">
        <v>0</v>
      </c>
      <c r="H170" s="198">
        <v>0</v>
      </c>
      <c r="J170" s="102"/>
    </row>
    <row r="171" spans="1:10" s="94" customFormat="1" ht="12.75" x14ac:dyDescent="0.2">
      <c r="A171" s="441"/>
      <c r="B171" s="450"/>
      <c r="C171" s="457" t="s">
        <v>214</v>
      </c>
      <c r="D171" s="458"/>
      <c r="E171" s="459"/>
      <c r="F171" s="460"/>
      <c r="G171" s="460"/>
      <c r="H171" s="460"/>
      <c r="J171" s="89"/>
    </row>
    <row r="172" spans="1:10" s="94" customFormat="1" ht="12.75" x14ac:dyDescent="0.2">
      <c r="A172" s="441"/>
      <c r="B172" s="450"/>
      <c r="C172" s="229" t="s">
        <v>239</v>
      </c>
      <c r="D172" s="467">
        <v>2110.2399999999998</v>
      </c>
      <c r="E172" s="468">
        <v>527.55999999999995</v>
      </c>
      <c r="F172" s="469"/>
      <c r="G172" s="469"/>
      <c r="H172" s="469"/>
      <c r="J172" s="137"/>
    </row>
    <row r="173" spans="1:10" s="94" customFormat="1" ht="12.75" x14ac:dyDescent="0.2">
      <c r="A173" s="441"/>
      <c r="B173" s="450"/>
      <c r="C173" s="230" t="s">
        <v>272</v>
      </c>
      <c r="D173" s="467">
        <v>1068.3900000000001</v>
      </c>
      <c r="E173" s="468"/>
      <c r="F173" s="469"/>
      <c r="G173" s="469"/>
      <c r="H173" s="469"/>
      <c r="J173" s="137"/>
    </row>
    <row r="174" spans="1:10" s="94" customFormat="1" ht="12.75" x14ac:dyDescent="0.2">
      <c r="A174" s="441"/>
      <c r="B174" s="450" t="s">
        <v>46</v>
      </c>
      <c r="C174" s="451" t="s">
        <v>120</v>
      </c>
      <c r="D174" s="448">
        <v>4750</v>
      </c>
      <c r="E174" s="448">
        <v>4750</v>
      </c>
      <c r="F174" s="448">
        <v>4750</v>
      </c>
      <c r="G174" s="448">
        <v>4750</v>
      </c>
      <c r="H174" s="448">
        <v>4750</v>
      </c>
      <c r="J174" s="137"/>
    </row>
    <row r="175" spans="1:10" s="94" customFormat="1" ht="12.75" x14ac:dyDescent="0.2">
      <c r="A175" s="441"/>
      <c r="B175" s="450" t="s">
        <v>49</v>
      </c>
      <c r="C175" s="451" t="s">
        <v>220</v>
      </c>
      <c r="D175" s="448">
        <v>365</v>
      </c>
      <c r="E175" s="448">
        <v>365</v>
      </c>
      <c r="F175" s="448">
        <v>415</v>
      </c>
      <c r="G175" s="448">
        <v>340</v>
      </c>
      <c r="H175" s="448">
        <v>340</v>
      </c>
      <c r="J175" s="137"/>
    </row>
    <row r="176" spans="1:10" s="94" customFormat="1" ht="12.75" x14ac:dyDescent="0.2">
      <c r="A176" s="441"/>
      <c r="B176" s="450" t="s">
        <v>52</v>
      </c>
      <c r="C176" s="451" t="s">
        <v>219</v>
      </c>
      <c r="D176" s="448">
        <v>40786.9064</v>
      </c>
      <c r="E176" s="448">
        <v>43538.91</v>
      </c>
      <c r="F176" s="448">
        <v>40966.199999999997</v>
      </c>
      <c r="G176" s="448">
        <v>40923.199999999997</v>
      </c>
      <c r="H176" s="448">
        <v>40923.199999999997</v>
      </c>
      <c r="J176" s="137"/>
    </row>
    <row r="177" spans="1:10" s="94" customFormat="1" ht="12.75" x14ac:dyDescent="0.2">
      <c r="A177" s="441"/>
      <c r="B177" s="450"/>
      <c r="C177" s="211" t="s">
        <v>184</v>
      </c>
      <c r="D177" s="446">
        <v>21200.66</v>
      </c>
      <c r="E177" s="214">
        <v>23952.66</v>
      </c>
      <c r="F177" s="198">
        <v>21379.95</v>
      </c>
      <c r="G177" s="198">
        <v>21336.95</v>
      </c>
      <c r="H177" s="198">
        <v>21336.95</v>
      </c>
      <c r="J177" s="137"/>
    </row>
    <row r="178" spans="1:10" s="94" customFormat="1" ht="12.75" x14ac:dyDescent="0.2">
      <c r="A178" s="441"/>
      <c r="B178" s="450"/>
      <c r="C178" s="211" t="s">
        <v>413</v>
      </c>
      <c r="D178" s="447">
        <v>1500</v>
      </c>
      <c r="E178" s="214">
        <v>1500</v>
      </c>
      <c r="F178" s="198">
        <v>1500</v>
      </c>
      <c r="G178" s="198">
        <v>1500</v>
      </c>
      <c r="H178" s="198">
        <v>1500</v>
      </c>
      <c r="J178" s="137"/>
    </row>
    <row r="179" spans="1:10" s="94" customFormat="1" ht="12.75" x14ac:dyDescent="0.2">
      <c r="A179" s="441"/>
      <c r="B179" s="450"/>
      <c r="C179" s="211" t="s">
        <v>292</v>
      </c>
      <c r="D179" s="447">
        <v>1500</v>
      </c>
      <c r="E179" s="214">
        <v>1500</v>
      </c>
      <c r="F179" s="198">
        <v>1500</v>
      </c>
      <c r="G179" s="198">
        <v>1500</v>
      </c>
      <c r="H179" s="198">
        <v>1500</v>
      </c>
      <c r="J179" s="137"/>
    </row>
    <row r="180" spans="1:10" s="94" customFormat="1" ht="12.75" x14ac:dyDescent="0.2">
      <c r="A180" s="441"/>
      <c r="B180" s="450"/>
      <c r="C180" s="211" t="s">
        <v>188</v>
      </c>
      <c r="D180" s="447">
        <v>1500</v>
      </c>
      <c r="E180" s="214">
        <v>1500</v>
      </c>
      <c r="F180" s="198">
        <v>1500</v>
      </c>
      <c r="G180" s="198">
        <v>1500</v>
      </c>
      <c r="H180" s="198">
        <v>1500</v>
      </c>
      <c r="J180" s="137"/>
    </row>
    <row r="181" spans="1:10" s="94" customFormat="1" ht="12.75" x14ac:dyDescent="0.2">
      <c r="A181" s="441"/>
      <c r="B181" s="450"/>
      <c r="C181" s="211" t="s">
        <v>293</v>
      </c>
      <c r="D181" s="447">
        <v>900</v>
      </c>
      <c r="E181" s="214">
        <v>900</v>
      </c>
      <c r="F181" s="198">
        <v>900</v>
      </c>
      <c r="G181" s="198">
        <v>900</v>
      </c>
      <c r="H181" s="198">
        <v>900</v>
      </c>
      <c r="J181" s="137"/>
    </row>
    <row r="182" spans="1:10" s="94" customFormat="1" ht="12.75" x14ac:dyDescent="0.2">
      <c r="A182" s="441"/>
      <c r="B182" s="450"/>
      <c r="C182" s="211" t="s">
        <v>499</v>
      </c>
      <c r="D182" s="447">
        <v>500</v>
      </c>
      <c r="E182" s="214">
        <v>500</v>
      </c>
      <c r="F182" s="198">
        <v>500</v>
      </c>
      <c r="G182" s="198">
        <v>500</v>
      </c>
      <c r="H182" s="198">
        <v>500</v>
      </c>
      <c r="J182" s="137"/>
    </row>
    <row r="183" spans="1:10" s="94" customFormat="1" ht="12.75" x14ac:dyDescent="0.2">
      <c r="A183" s="441"/>
      <c r="B183" s="450"/>
      <c r="C183" s="211" t="s">
        <v>221</v>
      </c>
      <c r="D183" s="447">
        <v>4000</v>
      </c>
      <c r="E183" s="214">
        <v>4000</v>
      </c>
      <c r="F183" s="198">
        <v>4000</v>
      </c>
      <c r="G183" s="198">
        <v>4000</v>
      </c>
      <c r="H183" s="198">
        <v>4000</v>
      </c>
      <c r="J183" s="137"/>
    </row>
    <row r="184" spans="1:10" s="94" customFormat="1" ht="12.75" x14ac:dyDescent="0.2">
      <c r="A184" s="441"/>
      <c r="B184" s="450"/>
      <c r="C184" s="208" t="s">
        <v>145</v>
      </c>
      <c r="D184" s="447">
        <v>9686.2464</v>
      </c>
      <c r="E184" s="214">
        <v>9686.25</v>
      </c>
      <c r="F184" s="198">
        <v>9686.25</v>
      </c>
      <c r="G184" s="198">
        <v>9686.25</v>
      </c>
      <c r="H184" s="198">
        <v>9686.25</v>
      </c>
      <c r="J184" s="137"/>
    </row>
    <row r="185" spans="1:10" s="94" customFormat="1" ht="12.75" x14ac:dyDescent="0.2">
      <c r="A185" s="441"/>
      <c r="B185" s="450"/>
      <c r="C185" s="457" t="s">
        <v>214</v>
      </c>
      <c r="D185" s="458"/>
      <c r="E185" s="459"/>
      <c r="F185" s="460"/>
      <c r="G185" s="460"/>
      <c r="H185" s="460"/>
      <c r="J185" s="137"/>
    </row>
    <row r="186" spans="1:10" s="94" customFormat="1" ht="12.75" x14ac:dyDescent="0.2">
      <c r="A186" s="441"/>
      <c r="B186" s="450"/>
      <c r="C186" s="229" t="s">
        <v>343</v>
      </c>
      <c r="D186" s="467">
        <v>9079.2464</v>
      </c>
      <c r="E186" s="468">
        <v>9079.25</v>
      </c>
      <c r="F186" s="469">
        <v>9079.25</v>
      </c>
      <c r="G186" s="469">
        <v>9079.25</v>
      </c>
      <c r="H186" s="469">
        <v>9079.25</v>
      </c>
      <c r="J186" s="137"/>
    </row>
    <row r="187" spans="1:10" s="94" customFormat="1" ht="12.75" x14ac:dyDescent="0.2">
      <c r="A187" s="441"/>
      <c r="B187" s="450"/>
      <c r="C187" s="229" t="s">
        <v>345</v>
      </c>
      <c r="D187" s="467">
        <v>607</v>
      </c>
      <c r="E187" s="468">
        <v>607</v>
      </c>
      <c r="F187" s="469">
        <v>607</v>
      </c>
      <c r="G187" s="469">
        <v>607</v>
      </c>
      <c r="H187" s="469">
        <v>607</v>
      </c>
      <c r="J187" s="137"/>
    </row>
    <row r="188" spans="1:10" s="94" customFormat="1" ht="12.75" x14ac:dyDescent="0.2">
      <c r="A188" s="441"/>
      <c r="B188" s="450" t="s">
        <v>58</v>
      </c>
      <c r="C188" s="451" t="s">
        <v>222</v>
      </c>
      <c r="D188" s="448">
        <v>7600</v>
      </c>
      <c r="E188" s="448">
        <v>4600</v>
      </c>
      <c r="F188" s="448">
        <v>4600</v>
      </c>
      <c r="G188" s="448">
        <v>4600</v>
      </c>
      <c r="H188" s="448">
        <v>4600</v>
      </c>
      <c r="J188" s="137"/>
    </row>
    <row r="189" spans="1:10" s="94" customFormat="1" ht="12.75" x14ac:dyDescent="0.2">
      <c r="A189" s="441"/>
      <c r="B189" s="450" t="s">
        <v>61</v>
      </c>
      <c r="C189" s="451" t="s">
        <v>344</v>
      </c>
      <c r="D189" s="448">
        <v>13010</v>
      </c>
      <c r="E189" s="448">
        <v>12400</v>
      </c>
      <c r="F189" s="448">
        <v>12400</v>
      </c>
      <c r="G189" s="448">
        <v>11900</v>
      </c>
      <c r="H189" s="448">
        <v>11900</v>
      </c>
      <c r="J189" s="137"/>
    </row>
    <row r="190" spans="1:10" s="94" customFormat="1" ht="12.75" x14ac:dyDescent="0.2">
      <c r="A190" s="441"/>
      <c r="B190" s="450"/>
      <c r="C190" s="211" t="s">
        <v>424</v>
      </c>
      <c r="D190" s="446">
        <v>8950</v>
      </c>
      <c r="E190" s="214">
        <v>9100</v>
      </c>
      <c r="F190" s="198">
        <v>9100</v>
      </c>
      <c r="G190" s="198">
        <v>9100</v>
      </c>
      <c r="H190" s="198">
        <v>9100</v>
      </c>
      <c r="J190" s="137"/>
    </row>
    <row r="191" spans="1:10" s="94" customFormat="1" ht="22.5" x14ac:dyDescent="0.2">
      <c r="A191" s="441"/>
      <c r="B191" s="450"/>
      <c r="C191" s="208" t="s">
        <v>526</v>
      </c>
      <c r="D191" s="447">
        <v>4060</v>
      </c>
      <c r="E191" s="214">
        <v>3300</v>
      </c>
      <c r="F191" s="198">
        <v>3300</v>
      </c>
      <c r="G191" s="198">
        <v>2800</v>
      </c>
      <c r="H191" s="198">
        <v>2800</v>
      </c>
      <c r="J191" s="137"/>
    </row>
    <row r="192" spans="1:10" s="94" customFormat="1" ht="12.75" x14ac:dyDescent="0.2">
      <c r="A192" s="441"/>
      <c r="B192" s="450" t="s">
        <v>208</v>
      </c>
      <c r="C192" s="451" t="s">
        <v>218</v>
      </c>
      <c r="D192" s="448">
        <v>0</v>
      </c>
      <c r="E192" s="448">
        <v>0</v>
      </c>
      <c r="F192" s="448">
        <v>0</v>
      </c>
      <c r="G192" s="448">
        <v>0</v>
      </c>
      <c r="H192" s="448">
        <v>0</v>
      </c>
      <c r="I192" s="254" t="s">
        <v>187</v>
      </c>
      <c r="J192" s="137"/>
    </row>
    <row r="193" spans="1:10" s="94" customFormat="1" ht="12.75" x14ac:dyDescent="0.2">
      <c r="A193" s="441"/>
      <c r="B193" s="450" t="s">
        <v>586</v>
      </c>
      <c r="C193" s="451" t="s">
        <v>588</v>
      </c>
      <c r="D193" s="448">
        <v>0</v>
      </c>
      <c r="E193" s="448">
        <v>3000</v>
      </c>
      <c r="F193" s="448">
        <v>3000</v>
      </c>
      <c r="G193" s="448">
        <v>3000</v>
      </c>
      <c r="H193" s="448">
        <v>3000</v>
      </c>
      <c r="I193" s="254"/>
      <c r="J193" s="137"/>
    </row>
    <row r="194" spans="1:10" s="94" customFormat="1" ht="12.75" x14ac:dyDescent="0.2">
      <c r="A194" s="509">
        <v>917</v>
      </c>
      <c r="B194" s="510" t="s">
        <v>15</v>
      </c>
      <c r="C194" s="511" t="s">
        <v>146</v>
      </c>
      <c r="D194" s="440">
        <v>142592.13</v>
      </c>
      <c r="E194" s="440">
        <v>152009.1502</v>
      </c>
      <c r="F194" s="440">
        <v>149604.78516</v>
      </c>
      <c r="G194" s="440">
        <v>152628.54699</v>
      </c>
      <c r="H194" s="440">
        <v>151695.47745850001</v>
      </c>
      <c r="J194" s="137"/>
    </row>
    <row r="195" spans="1:10" s="94" customFormat="1" ht="12.75" x14ac:dyDescent="0.2">
      <c r="A195" s="441"/>
      <c r="B195" s="450" t="s">
        <v>13</v>
      </c>
      <c r="C195" s="521" t="s">
        <v>223</v>
      </c>
      <c r="D195" s="141">
        <v>12700</v>
      </c>
      <c r="E195" s="141">
        <v>12150</v>
      </c>
      <c r="F195" s="141">
        <v>11750</v>
      </c>
      <c r="G195" s="141">
        <v>11750</v>
      </c>
      <c r="H195" s="141">
        <v>12350</v>
      </c>
      <c r="J195" s="137"/>
    </row>
    <row r="196" spans="1:10" s="94" customFormat="1" ht="12.75" x14ac:dyDescent="0.2">
      <c r="A196" s="441"/>
      <c r="B196" s="450"/>
      <c r="C196" s="331" t="s">
        <v>294</v>
      </c>
      <c r="D196" s="373">
        <v>800</v>
      </c>
      <c r="E196" s="356">
        <v>900</v>
      </c>
      <c r="F196" s="355">
        <v>900</v>
      </c>
      <c r="G196" s="355">
        <v>900</v>
      </c>
      <c r="H196" s="355">
        <v>900</v>
      </c>
      <c r="J196" s="137"/>
    </row>
    <row r="197" spans="1:10" s="94" customFormat="1" ht="12.75" x14ac:dyDescent="0.2">
      <c r="A197" s="441"/>
      <c r="B197" s="450"/>
      <c r="C197" s="331" t="s">
        <v>259</v>
      </c>
      <c r="D197" s="373">
        <v>880</v>
      </c>
      <c r="E197" s="356">
        <v>880</v>
      </c>
      <c r="F197" s="355">
        <v>880</v>
      </c>
      <c r="G197" s="355">
        <v>880</v>
      </c>
      <c r="H197" s="355">
        <v>880</v>
      </c>
      <c r="J197" s="137"/>
    </row>
    <row r="198" spans="1:10" s="94" customFormat="1" ht="12.75" x14ac:dyDescent="0.2">
      <c r="A198" s="441"/>
      <c r="B198" s="450"/>
      <c r="C198" s="331" t="s">
        <v>615</v>
      </c>
      <c r="D198" s="373">
        <v>0</v>
      </c>
      <c r="E198" s="356">
        <v>600</v>
      </c>
      <c r="F198" s="355"/>
      <c r="G198" s="355"/>
      <c r="H198" s="355">
        <v>600</v>
      </c>
      <c r="J198" s="137"/>
    </row>
    <row r="199" spans="1:10" s="94" customFormat="1" ht="12.75" x14ac:dyDescent="0.2">
      <c r="A199" s="441"/>
      <c r="B199" s="450"/>
      <c r="C199" s="331" t="s">
        <v>430</v>
      </c>
      <c r="D199" s="373">
        <v>50</v>
      </c>
      <c r="E199" s="356">
        <v>50</v>
      </c>
      <c r="F199" s="355">
        <v>50</v>
      </c>
      <c r="G199" s="355">
        <v>50</v>
      </c>
      <c r="H199" s="355">
        <v>50</v>
      </c>
      <c r="J199" s="137"/>
    </row>
    <row r="200" spans="1:10" s="94" customFormat="1" ht="12.75" x14ac:dyDescent="0.2">
      <c r="A200" s="441"/>
      <c r="B200" s="450"/>
      <c r="C200" s="331" t="s">
        <v>260</v>
      </c>
      <c r="D200" s="373">
        <v>500</v>
      </c>
      <c r="E200" s="356">
        <v>500</v>
      </c>
      <c r="F200" s="355">
        <v>500</v>
      </c>
      <c r="G200" s="355">
        <v>500</v>
      </c>
      <c r="H200" s="355">
        <v>500</v>
      </c>
      <c r="J200" s="137"/>
    </row>
    <row r="201" spans="1:10" s="94" customFormat="1" ht="12.75" x14ac:dyDescent="0.2">
      <c r="A201" s="441"/>
      <c r="B201" s="450"/>
      <c r="C201" s="333" t="s">
        <v>431</v>
      </c>
      <c r="D201" s="373">
        <v>100</v>
      </c>
      <c r="E201" s="356">
        <v>100</v>
      </c>
      <c r="F201" s="355">
        <v>100</v>
      </c>
      <c r="G201" s="355">
        <v>100</v>
      </c>
      <c r="H201" s="355">
        <v>100</v>
      </c>
      <c r="J201" s="137"/>
    </row>
    <row r="202" spans="1:10" s="94" customFormat="1" ht="22.5" x14ac:dyDescent="0.2">
      <c r="A202" s="441"/>
      <c r="B202" s="450"/>
      <c r="C202" s="333" t="s">
        <v>295</v>
      </c>
      <c r="D202" s="373">
        <v>8000</v>
      </c>
      <c r="E202" s="356">
        <v>8000</v>
      </c>
      <c r="F202" s="355">
        <v>8000</v>
      </c>
      <c r="G202" s="355">
        <v>8000</v>
      </c>
      <c r="H202" s="355">
        <v>8000</v>
      </c>
      <c r="J202" s="137"/>
    </row>
    <row r="203" spans="1:10" s="94" customFormat="1" ht="12.75" x14ac:dyDescent="0.2">
      <c r="A203" s="441"/>
      <c r="B203" s="450"/>
      <c r="C203" s="333" t="s">
        <v>432</v>
      </c>
      <c r="D203" s="373">
        <v>320</v>
      </c>
      <c r="E203" s="356">
        <v>320</v>
      </c>
      <c r="F203" s="355">
        <v>320</v>
      </c>
      <c r="G203" s="355">
        <v>320</v>
      </c>
      <c r="H203" s="355">
        <v>320</v>
      </c>
      <c r="J203" s="137"/>
    </row>
    <row r="204" spans="1:10" s="94" customFormat="1" ht="12.75" x14ac:dyDescent="0.2">
      <c r="A204" s="441"/>
      <c r="B204" s="450"/>
      <c r="C204" s="333" t="s">
        <v>433</v>
      </c>
      <c r="D204" s="373">
        <v>1200</v>
      </c>
      <c r="E204" s="356">
        <v>250</v>
      </c>
      <c r="F204" s="355">
        <v>250</v>
      </c>
      <c r="G204" s="355">
        <v>250</v>
      </c>
      <c r="H204" s="355">
        <v>250</v>
      </c>
      <c r="J204" s="137"/>
    </row>
    <row r="205" spans="1:10" s="94" customFormat="1" ht="12.75" x14ac:dyDescent="0.2">
      <c r="A205" s="441"/>
      <c r="B205" s="450"/>
      <c r="C205" s="333" t="s">
        <v>434</v>
      </c>
      <c r="D205" s="373">
        <v>100</v>
      </c>
      <c r="E205" s="356">
        <v>50</v>
      </c>
      <c r="F205" s="355">
        <v>50</v>
      </c>
      <c r="G205" s="355">
        <v>50</v>
      </c>
      <c r="H205" s="355">
        <v>50</v>
      </c>
      <c r="J205" s="137"/>
    </row>
    <row r="206" spans="1:10" s="94" customFormat="1" ht="12.75" x14ac:dyDescent="0.2">
      <c r="A206" s="441"/>
      <c r="B206" s="450"/>
      <c r="C206" s="333" t="s">
        <v>436</v>
      </c>
      <c r="D206" s="373">
        <v>200</v>
      </c>
      <c r="E206" s="356">
        <v>200</v>
      </c>
      <c r="F206" s="355">
        <v>200</v>
      </c>
      <c r="G206" s="355">
        <v>200</v>
      </c>
      <c r="H206" s="355">
        <v>200</v>
      </c>
      <c r="J206" s="137"/>
    </row>
    <row r="207" spans="1:10" s="94" customFormat="1" ht="12.75" x14ac:dyDescent="0.2">
      <c r="A207" s="441"/>
      <c r="B207" s="450"/>
      <c r="C207" s="333" t="s">
        <v>437</v>
      </c>
      <c r="D207" s="373">
        <v>100</v>
      </c>
      <c r="E207" s="356">
        <v>50</v>
      </c>
      <c r="F207" s="355">
        <v>50</v>
      </c>
      <c r="G207" s="355">
        <v>50</v>
      </c>
      <c r="H207" s="355">
        <v>50</v>
      </c>
      <c r="J207" s="137"/>
    </row>
    <row r="208" spans="1:10" s="94" customFormat="1" ht="12.75" x14ac:dyDescent="0.2">
      <c r="A208" s="441"/>
      <c r="B208" s="450"/>
      <c r="C208" s="333" t="s">
        <v>438</v>
      </c>
      <c r="D208" s="373">
        <v>50</v>
      </c>
      <c r="E208" s="356">
        <v>50</v>
      </c>
      <c r="F208" s="355">
        <v>50</v>
      </c>
      <c r="G208" s="355">
        <v>50</v>
      </c>
      <c r="H208" s="355">
        <v>50</v>
      </c>
      <c r="J208" s="137"/>
    </row>
    <row r="209" spans="1:10" s="94" customFormat="1" ht="12.75" x14ac:dyDescent="0.2">
      <c r="A209" s="441"/>
      <c r="B209" s="450"/>
      <c r="C209" s="333" t="s">
        <v>357</v>
      </c>
      <c r="D209" s="373">
        <v>50</v>
      </c>
      <c r="E209" s="356"/>
      <c r="F209" s="355"/>
      <c r="G209" s="355"/>
      <c r="H209" s="355"/>
      <c r="J209" s="137"/>
    </row>
    <row r="210" spans="1:10" s="94" customFormat="1" ht="12.75" x14ac:dyDescent="0.2">
      <c r="A210" s="441"/>
      <c r="B210" s="450"/>
      <c r="C210" s="333" t="s">
        <v>439</v>
      </c>
      <c r="D210" s="373">
        <v>100</v>
      </c>
      <c r="E210" s="356"/>
      <c r="F210" s="355"/>
      <c r="G210" s="355"/>
      <c r="H210" s="355"/>
      <c r="J210" s="137"/>
    </row>
    <row r="211" spans="1:10" s="94" customFormat="1" ht="12.75" x14ac:dyDescent="0.2">
      <c r="A211" s="441"/>
      <c r="B211" s="450"/>
      <c r="C211" s="333" t="s">
        <v>440</v>
      </c>
      <c r="D211" s="373">
        <v>50</v>
      </c>
      <c r="E211" s="356">
        <v>0</v>
      </c>
      <c r="F211" s="355">
        <v>0</v>
      </c>
      <c r="G211" s="355">
        <v>0</v>
      </c>
      <c r="H211" s="355">
        <v>0</v>
      </c>
      <c r="J211" s="137"/>
    </row>
    <row r="212" spans="1:10" s="94" customFormat="1" ht="12.75" x14ac:dyDescent="0.2">
      <c r="A212" s="441"/>
      <c r="B212" s="450"/>
      <c r="C212" s="333" t="s">
        <v>441</v>
      </c>
      <c r="D212" s="373">
        <v>200</v>
      </c>
      <c r="E212" s="356">
        <v>100</v>
      </c>
      <c r="F212" s="355">
        <v>100</v>
      </c>
      <c r="G212" s="355">
        <v>100</v>
      </c>
      <c r="H212" s="355">
        <v>100</v>
      </c>
      <c r="J212" s="137"/>
    </row>
    <row r="213" spans="1:10" s="94" customFormat="1" ht="12.75" x14ac:dyDescent="0.2">
      <c r="A213" s="441"/>
      <c r="B213" s="450"/>
      <c r="C213" s="333" t="s">
        <v>435</v>
      </c>
      <c r="D213" s="373">
        <v>0</v>
      </c>
      <c r="E213" s="356">
        <v>0</v>
      </c>
      <c r="F213" s="355">
        <v>0</v>
      </c>
      <c r="G213" s="355">
        <v>0</v>
      </c>
      <c r="H213" s="355">
        <v>0</v>
      </c>
      <c r="J213" s="137"/>
    </row>
    <row r="214" spans="1:10" s="94" customFormat="1" ht="22.5" x14ac:dyDescent="0.2">
      <c r="A214" s="441"/>
      <c r="B214" s="450"/>
      <c r="C214" s="332" t="s">
        <v>616</v>
      </c>
      <c r="D214" s="373">
        <v>0</v>
      </c>
      <c r="E214" s="356">
        <v>100</v>
      </c>
      <c r="F214" s="355">
        <v>100</v>
      </c>
      <c r="G214" s="355">
        <v>100</v>
      </c>
      <c r="H214" s="355">
        <v>100</v>
      </c>
      <c r="J214" s="137"/>
    </row>
    <row r="215" spans="1:10" s="94" customFormat="1" ht="12.75" x14ac:dyDescent="0.2">
      <c r="A215" s="441"/>
      <c r="B215" s="450"/>
      <c r="C215" s="332" t="s">
        <v>617</v>
      </c>
      <c r="D215" s="373">
        <v>0</v>
      </c>
      <c r="E215" s="356">
        <v>0</v>
      </c>
      <c r="F215" s="355">
        <v>200</v>
      </c>
      <c r="G215" s="355">
        <v>200</v>
      </c>
      <c r="H215" s="355">
        <v>200</v>
      </c>
      <c r="J215" s="137"/>
    </row>
    <row r="216" spans="1:10" s="94" customFormat="1" ht="12.75" x14ac:dyDescent="0.2">
      <c r="A216" s="441"/>
      <c r="B216" s="450"/>
      <c r="C216" s="211" t="s">
        <v>65</v>
      </c>
      <c r="D216" s="447"/>
      <c r="E216" s="214"/>
      <c r="F216" s="198"/>
      <c r="G216" s="198"/>
      <c r="H216" s="198"/>
      <c r="J216" s="137"/>
    </row>
    <row r="217" spans="1:10" s="94" customFormat="1" ht="12.75" x14ac:dyDescent="0.2">
      <c r="A217" s="441"/>
      <c r="B217" s="450" t="s">
        <v>20</v>
      </c>
      <c r="C217" s="522" t="s">
        <v>224</v>
      </c>
      <c r="D217" s="141">
        <v>11183</v>
      </c>
      <c r="E217" s="141">
        <v>21580</v>
      </c>
      <c r="F217" s="141">
        <v>21580</v>
      </c>
      <c r="G217" s="141">
        <v>21580</v>
      </c>
      <c r="H217" s="141">
        <v>21580</v>
      </c>
      <c r="J217" s="137"/>
    </row>
    <row r="218" spans="1:10" s="94" customFormat="1" ht="12.75" x14ac:dyDescent="0.2">
      <c r="A218" s="441"/>
      <c r="B218" s="442"/>
      <c r="C218" s="333" t="s">
        <v>358</v>
      </c>
      <c r="D218" s="609">
        <v>7903</v>
      </c>
      <c r="E218" s="610">
        <v>18500</v>
      </c>
      <c r="F218" s="611">
        <v>18500</v>
      </c>
      <c r="G218" s="611">
        <v>18500</v>
      </c>
      <c r="H218" s="611">
        <v>18500</v>
      </c>
      <c r="J218" s="137"/>
    </row>
    <row r="219" spans="1:10" s="94" customFormat="1" ht="12.75" x14ac:dyDescent="0.2">
      <c r="A219" s="441"/>
      <c r="B219" s="442"/>
      <c r="C219" s="328" t="s">
        <v>191</v>
      </c>
      <c r="D219" s="609">
        <v>1100</v>
      </c>
      <c r="E219" s="610">
        <v>1100</v>
      </c>
      <c r="F219" s="611">
        <v>1100</v>
      </c>
      <c r="G219" s="611">
        <v>1100</v>
      </c>
      <c r="H219" s="611">
        <v>1100</v>
      </c>
      <c r="J219" s="137"/>
    </row>
    <row r="220" spans="1:10" s="94" customFormat="1" ht="12.75" x14ac:dyDescent="0.2">
      <c r="A220" s="441"/>
      <c r="B220" s="442"/>
      <c r="C220" s="328" t="s">
        <v>359</v>
      </c>
      <c r="D220" s="609">
        <v>410</v>
      </c>
      <c r="E220" s="610">
        <v>410</v>
      </c>
      <c r="F220" s="611">
        <v>410</v>
      </c>
      <c r="G220" s="611">
        <v>410</v>
      </c>
      <c r="H220" s="611">
        <v>410</v>
      </c>
      <c r="J220" s="137"/>
    </row>
    <row r="221" spans="1:10" s="94" customFormat="1" ht="12.75" x14ac:dyDescent="0.2">
      <c r="A221" s="441"/>
      <c r="B221" s="442"/>
      <c r="C221" s="328" t="s">
        <v>296</v>
      </c>
      <c r="D221" s="609">
        <v>120</v>
      </c>
      <c r="E221" s="610">
        <v>120</v>
      </c>
      <c r="F221" s="611">
        <v>120</v>
      </c>
      <c r="G221" s="611">
        <v>120</v>
      </c>
      <c r="H221" s="611">
        <v>120</v>
      </c>
      <c r="J221" s="137"/>
    </row>
    <row r="222" spans="1:10" s="94" customFormat="1" ht="12.75" x14ac:dyDescent="0.2">
      <c r="A222" s="441"/>
      <c r="B222" s="442"/>
      <c r="C222" s="328" t="s">
        <v>297</v>
      </c>
      <c r="D222" s="609">
        <v>60</v>
      </c>
      <c r="E222" s="610">
        <v>60</v>
      </c>
      <c r="F222" s="611">
        <v>60</v>
      </c>
      <c r="G222" s="611">
        <v>60</v>
      </c>
      <c r="H222" s="611">
        <v>60</v>
      </c>
      <c r="J222" s="137"/>
    </row>
    <row r="223" spans="1:10" s="94" customFormat="1" ht="12.75" x14ac:dyDescent="0.2">
      <c r="A223" s="441"/>
      <c r="B223" s="442"/>
      <c r="C223" s="328" t="s">
        <v>298</v>
      </c>
      <c r="D223" s="609">
        <v>120</v>
      </c>
      <c r="E223" s="610">
        <v>120</v>
      </c>
      <c r="F223" s="611">
        <v>120</v>
      </c>
      <c r="G223" s="611">
        <v>120</v>
      </c>
      <c r="H223" s="611">
        <v>120</v>
      </c>
      <c r="J223" s="137"/>
    </row>
    <row r="224" spans="1:10" s="94" customFormat="1" ht="12.75" x14ac:dyDescent="0.2">
      <c r="A224" s="441"/>
      <c r="B224" s="442"/>
      <c r="C224" s="328" t="s">
        <v>299</v>
      </c>
      <c r="D224" s="609">
        <v>120</v>
      </c>
      <c r="E224" s="610">
        <v>120</v>
      </c>
      <c r="F224" s="611">
        <v>120</v>
      </c>
      <c r="G224" s="611">
        <v>120</v>
      </c>
      <c r="H224" s="611">
        <v>120</v>
      </c>
      <c r="J224" s="137"/>
    </row>
    <row r="225" spans="1:10" s="94" customFormat="1" ht="12.75" x14ac:dyDescent="0.2">
      <c r="A225" s="441"/>
      <c r="B225" s="442"/>
      <c r="C225" s="328" t="s">
        <v>300</v>
      </c>
      <c r="D225" s="609">
        <v>60</v>
      </c>
      <c r="E225" s="610">
        <v>60</v>
      </c>
      <c r="F225" s="611">
        <v>60</v>
      </c>
      <c r="G225" s="611">
        <v>60</v>
      </c>
      <c r="H225" s="611">
        <v>60</v>
      </c>
      <c r="J225" s="137"/>
    </row>
    <row r="226" spans="1:10" s="94" customFormat="1" ht="12.75" x14ac:dyDescent="0.2">
      <c r="A226" s="441"/>
      <c r="B226" s="442"/>
      <c r="C226" s="328" t="s">
        <v>301</v>
      </c>
      <c r="D226" s="609">
        <v>120</v>
      </c>
      <c r="E226" s="610">
        <v>120</v>
      </c>
      <c r="F226" s="611">
        <v>120</v>
      </c>
      <c r="G226" s="611">
        <v>120</v>
      </c>
      <c r="H226" s="611">
        <v>120</v>
      </c>
      <c r="J226" s="137"/>
    </row>
    <row r="227" spans="1:10" s="94" customFormat="1" ht="12.75" x14ac:dyDescent="0.2">
      <c r="A227" s="441"/>
      <c r="B227" s="442"/>
      <c r="C227" s="328" t="s">
        <v>302</v>
      </c>
      <c r="D227" s="609">
        <v>120</v>
      </c>
      <c r="E227" s="610">
        <v>120</v>
      </c>
      <c r="F227" s="611">
        <v>120</v>
      </c>
      <c r="G227" s="611">
        <v>120</v>
      </c>
      <c r="H227" s="611">
        <v>120</v>
      </c>
      <c r="J227" s="137"/>
    </row>
    <row r="228" spans="1:10" s="94" customFormat="1" ht="12.75" x14ac:dyDescent="0.2">
      <c r="A228" s="441"/>
      <c r="B228" s="442"/>
      <c r="C228" s="328" t="s">
        <v>303</v>
      </c>
      <c r="D228" s="609">
        <v>60</v>
      </c>
      <c r="E228" s="610">
        <v>60</v>
      </c>
      <c r="F228" s="611">
        <v>60</v>
      </c>
      <c r="G228" s="611">
        <v>60</v>
      </c>
      <c r="H228" s="611">
        <v>60</v>
      </c>
      <c r="J228" s="137"/>
    </row>
    <row r="229" spans="1:10" s="94" customFormat="1" ht="12.75" x14ac:dyDescent="0.2">
      <c r="A229" s="441"/>
      <c r="B229" s="442"/>
      <c r="C229" s="328" t="s">
        <v>304</v>
      </c>
      <c r="D229" s="609">
        <v>120</v>
      </c>
      <c r="E229" s="610">
        <v>120</v>
      </c>
      <c r="F229" s="611">
        <v>120</v>
      </c>
      <c r="G229" s="611">
        <v>120</v>
      </c>
      <c r="H229" s="611">
        <v>120</v>
      </c>
      <c r="J229" s="137"/>
    </row>
    <row r="230" spans="1:10" s="94" customFormat="1" ht="12.75" x14ac:dyDescent="0.2">
      <c r="A230" s="441"/>
      <c r="B230" s="442"/>
      <c r="C230" s="328" t="s">
        <v>249</v>
      </c>
      <c r="D230" s="609">
        <v>20</v>
      </c>
      <c r="E230" s="610">
        <v>20</v>
      </c>
      <c r="F230" s="611">
        <v>20</v>
      </c>
      <c r="G230" s="611">
        <v>20</v>
      </c>
      <c r="H230" s="611">
        <v>20</v>
      </c>
      <c r="J230" s="137"/>
    </row>
    <row r="231" spans="1:10" s="94" customFormat="1" ht="12.75" x14ac:dyDescent="0.2">
      <c r="A231" s="441"/>
      <c r="B231" s="442"/>
      <c r="C231" s="328" t="s">
        <v>250</v>
      </c>
      <c r="D231" s="609">
        <v>20</v>
      </c>
      <c r="E231" s="610">
        <v>20</v>
      </c>
      <c r="F231" s="611">
        <v>20</v>
      </c>
      <c r="G231" s="611">
        <v>20</v>
      </c>
      <c r="H231" s="611">
        <v>20</v>
      </c>
      <c r="J231" s="137"/>
    </row>
    <row r="232" spans="1:10" s="94" customFormat="1" ht="12.75" x14ac:dyDescent="0.2">
      <c r="A232" s="441"/>
      <c r="B232" s="442"/>
      <c r="C232" s="328" t="s">
        <v>251</v>
      </c>
      <c r="D232" s="609">
        <v>200</v>
      </c>
      <c r="E232" s="610">
        <v>200</v>
      </c>
      <c r="F232" s="611">
        <v>200</v>
      </c>
      <c r="G232" s="611">
        <v>200</v>
      </c>
      <c r="H232" s="611">
        <v>200</v>
      </c>
      <c r="J232" s="137"/>
    </row>
    <row r="233" spans="1:10" s="94" customFormat="1" ht="12.75" x14ac:dyDescent="0.2">
      <c r="A233" s="441"/>
      <c r="B233" s="442"/>
      <c r="C233" s="328" t="s">
        <v>282</v>
      </c>
      <c r="D233" s="609">
        <v>30</v>
      </c>
      <c r="E233" s="610">
        <v>30</v>
      </c>
      <c r="F233" s="611">
        <v>30</v>
      </c>
      <c r="G233" s="611">
        <v>30</v>
      </c>
      <c r="H233" s="611">
        <v>30</v>
      </c>
      <c r="J233" s="137"/>
    </row>
    <row r="234" spans="1:10" s="94" customFormat="1" ht="12.75" x14ac:dyDescent="0.2">
      <c r="A234" s="441"/>
      <c r="B234" s="442"/>
      <c r="C234" s="328" t="s">
        <v>443</v>
      </c>
      <c r="D234" s="609">
        <v>200</v>
      </c>
      <c r="E234" s="610"/>
      <c r="F234" s="611"/>
      <c r="G234" s="611"/>
      <c r="H234" s="611"/>
      <c r="J234" s="137"/>
    </row>
    <row r="235" spans="1:10" s="94" customFormat="1" ht="22.5" x14ac:dyDescent="0.2">
      <c r="A235" s="441"/>
      <c r="B235" s="442"/>
      <c r="C235" s="328" t="s">
        <v>417</v>
      </c>
      <c r="D235" s="609">
        <v>400</v>
      </c>
      <c r="E235" s="610">
        <v>400</v>
      </c>
      <c r="F235" s="611">
        <v>400</v>
      </c>
      <c r="G235" s="611">
        <v>400</v>
      </c>
      <c r="H235" s="611">
        <v>400</v>
      </c>
      <c r="J235" s="137"/>
    </row>
    <row r="236" spans="1:10" s="94" customFormat="1" ht="12.75" x14ac:dyDescent="0.2">
      <c r="A236" s="441"/>
      <c r="B236" s="442"/>
      <c r="C236" s="138" t="s">
        <v>65</v>
      </c>
      <c r="D236" s="142"/>
      <c r="E236" s="220"/>
      <c r="F236" s="140"/>
      <c r="G236" s="140"/>
      <c r="H236" s="140"/>
      <c r="J236" s="137"/>
    </row>
    <row r="237" spans="1:10" s="94" customFormat="1" ht="12.75" x14ac:dyDescent="0.2">
      <c r="A237" s="441"/>
      <c r="B237" s="450" t="s">
        <v>26</v>
      </c>
      <c r="C237" s="522" t="s">
        <v>225</v>
      </c>
      <c r="D237" s="141">
        <v>14260</v>
      </c>
      <c r="E237" s="141">
        <v>15260</v>
      </c>
      <c r="F237" s="141">
        <v>12760</v>
      </c>
      <c r="G237" s="141">
        <v>14160</v>
      </c>
      <c r="H237" s="141">
        <v>13760</v>
      </c>
      <c r="J237" s="137"/>
    </row>
    <row r="238" spans="1:10" s="94" customFormat="1" ht="12.75" x14ac:dyDescent="0.2">
      <c r="A238" s="441"/>
      <c r="B238" s="442"/>
      <c r="C238" s="619" t="s">
        <v>623</v>
      </c>
      <c r="D238" s="621">
        <v>4780</v>
      </c>
      <c r="E238" s="622">
        <v>5480</v>
      </c>
      <c r="F238" s="620">
        <v>5480</v>
      </c>
      <c r="G238" s="620">
        <v>5480</v>
      </c>
      <c r="H238" s="620">
        <v>5980</v>
      </c>
      <c r="J238" s="137"/>
    </row>
    <row r="239" spans="1:10" s="94" customFormat="1" ht="12.75" x14ac:dyDescent="0.2">
      <c r="A239" s="441"/>
      <c r="B239" s="442"/>
      <c r="C239" s="623" t="s">
        <v>622</v>
      </c>
      <c r="D239" s="624">
        <v>100</v>
      </c>
      <c r="E239" s="625">
        <v>100</v>
      </c>
      <c r="F239" s="626">
        <v>0</v>
      </c>
      <c r="G239" s="626">
        <v>0</v>
      </c>
      <c r="H239" s="626">
        <v>0</v>
      </c>
      <c r="J239" s="137"/>
    </row>
    <row r="240" spans="1:10" s="94" customFormat="1" ht="12.75" x14ac:dyDescent="0.2">
      <c r="A240" s="441"/>
      <c r="B240" s="442"/>
      <c r="C240" s="333" t="s">
        <v>444</v>
      </c>
      <c r="D240" s="609">
        <v>100</v>
      </c>
      <c r="E240" s="610">
        <v>100</v>
      </c>
      <c r="F240" s="616"/>
      <c r="G240" s="616"/>
      <c r="H240" s="616"/>
      <c r="J240" s="137"/>
    </row>
    <row r="241" spans="1:10" s="94" customFormat="1" ht="22.5" x14ac:dyDescent="0.2">
      <c r="A241" s="441"/>
      <c r="B241" s="442"/>
      <c r="C241" s="618" t="s">
        <v>624</v>
      </c>
      <c r="D241" s="624">
        <v>0</v>
      </c>
      <c r="E241" s="625">
        <v>5380</v>
      </c>
      <c r="F241" s="626">
        <v>5480</v>
      </c>
      <c r="G241" s="626">
        <v>5480</v>
      </c>
      <c r="H241" s="626">
        <v>5980</v>
      </c>
      <c r="J241" s="137"/>
    </row>
    <row r="242" spans="1:10" s="94" customFormat="1" ht="12.75" x14ac:dyDescent="0.2">
      <c r="A242" s="441"/>
      <c r="B242" s="442"/>
      <c r="C242" s="358" t="s">
        <v>305</v>
      </c>
      <c r="D242" s="609">
        <v>1100</v>
      </c>
      <c r="E242" s="610"/>
      <c r="F242" s="617"/>
      <c r="G242" s="617"/>
      <c r="H242" s="617"/>
      <c r="J242" s="137"/>
    </row>
    <row r="243" spans="1:10" s="94" customFormat="1" ht="22.5" x14ac:dyDescent="0.2">
      <c r="A243" s="441"/>
      <c r="B243" s="442"/>
      <c r="C243" s="358" t="s">
        <v>454</v>
      </c>
      <c r="D243" s="609">
        <v>200</v>
      </c>
      <c r="E243" s="610"/>
      <c r="F243" s="617"/>
      <c r="G243" s="617"/>
      <c r="H243" s="617"/>
      <c r="J243" s="137"/>
    </row>
    <row r="244" spans="1:10" s="94" customFormat="1" ht="12.75" x14ac:dyDescent="0.2">
      <c r="A244" s="441"/>
      <c r="B244" s="442"/>
      <c r="C244" s="358" t="s">
        <v>455</v>
      </c>
      <c r="D244" s="609">
        <v>500</v>
      </c>
      <c r="E244" s="610"/>
      <c r="F244" s="617"/>
      <c r="G244" s="617"/>
      <c r="H244" s="617"/>
      <c r="J244" s="137"/>
    </row>
    <row r="245" spans="1:10" s="94" customFormat="1" ht="12.75" x14ac:dyDescent="0.2">
      <c r="A245" s="441"/>
      <c r="B245" s="442"/>
      <c r="C245" s="358" t="s">
        <v>456</v>
      </c>
      <c r="D245" s="609">
        <v>200</v>
      </c>
      <c r="E245" s="610"/>
      <c r="F245" s="617"/>
      <c r="G245" s="617"/>
      <c r="H245" s="617"/>
      <c r="J245" s="137"/>
    </row>
    <row r="246" spans="1:10" s="94" customFormat="1" ht="22.5" x14ac:dyDescent="0.2">
      <c r="A246" s="441"/>
      <c r="B246" s="442"/>
      <c r="C246" s="358" t="s">
        <v>306</v>
      </c>
      <c r="D246" s="609">
        <v>200</v>
      </c>
      <c r="E246" s="610"/>
      <c r="F246" s="617"/>
      <c r="G246" s="617"/>
      <c r="H246" s="617"/>
      <c r="J246" s="137"/>
    </row>
    <row r="247" spans="1:10" s="94" customFormat="1" ht="12.75" x14ac:dyDescent="0.2">
      <c r="A247" s="441"/>
      <c r="B247" s="442"/>
      <c r="C247" s="358" t="s">
        <v>192</v>
      </c>
      <c r="D247" s="609">
        <v>200</v>
      </c>
      <c r="E247" s="610"/>
      <c r="F247" s="617"/>
      <c r="G247" s="617"/>
      <c r="H247" s="617"/>
      <c r="J247" s="137"/>
    </row>
    <row r="248" spans="1:10" s="94" customFormat="1" ht="22.5" x14ac:dyDescent="0.2">
      <c r="A248" s="441"/>
      <c r="B248" s="442"/>
      <c r="C248" s="358" t="s">
        <v>457</v>
      </c>
      <c r="D248" s="609">
        <v>20</v>
      </c>
      <c r="E248" s="610"/>
      <c r="F248" s="617"/>
      <c r="G248" s="617"/>
      <c r="H248" s="617"/>
      <c r="J248" s="137"/>
    </row>
    <row r="249" spans="1:10" s="94" customFormat="1" ht="12.75" x14ac:dyDescent="0.2">
      <c r="A249" s="441"/>
      <c r="B249" s="442"/>
      <c r="C249" s="358" t="s">
        <v>253</v>
      </c>
      <c r="D249" s="609">
        <v>150</v>
      </c>
      <c r="E249" s="610"/>
      <c r="F249" s="617"/>
      <c r="G249" s="617"/>
      <c r="H249" s="617"/>
      <c r="J249" s="137"/>
    </row>
    <row r="250" spans="1:10" s="94" customFormat="1" ht="22.5" x14ac:dyDescent="0.2">
      <c r="A250" s="441"/>
      <c r="B250" s="442"/>
      <c r="C250" s="358" t="s">
        <v>458</v>
      </c>
      <c r="D250" s="609">
        <v>50</v>
      </c>
      <c r="E250" s="610"/>
      <c r="F250" s="617"/>
      <c r="G250" s="617"/>
      <c r="H250" s="617"/>
      <c r="J250" s="137"/>
    </row>
    <row r="251" spans="1:10" s="94" customFormat="1" ht="12.75" x14ac:dyDescent="0.2">
      <c r="A251" s="441"/>
      <c r="B251" s="442"/>
      <c r="C251" s="358" t="s">
        <v>459</v>
      </c>
      <c r="D251" s="609">
        <v>500</v>
      </c>
      <c r="E251" s="610"/>
      <c r="F251" s="617"/>
      <c r="G251" s="617"/>
      <c r="H251" s="617"/>
      <c r="J251" s="137"/>
    </row>
    <row r="252" spans="1:10" s="94" customFormat="1" ht="12.75" x14ac:dyDescent="0.2">
      <c r="A252" s="441"/>
      <c r="B252" s="442"/>
      <c r="C252" s="358" t="s">
        <v>460</v>
      </c>
      <c r="D252" s="609">
        <v>800</v>
      </c>
      <c r="E252" s="610"/>
      <c r="F252" s="617"/>
      <c r="G252" s="617"/>
      <c r="H252" s="617"/>
      <c r="J252" s="137"/>
    </row>
    <row r="253" spans="1:10" s="94" customFormat="1" ht="33.75" x14ac:dyDescent="0.2">
      <c r="A253" s="441"/>
      <c r="B253" s="442"/>
      <c r="C253" s="358" t="s">
        <v>461</v>
      </c>
      <c r="D253" s="609">
        <v>100</v>
      </c>
      <c r="E253" s="610"/>
      <c r="F253" s="617"/>
      <c r="G253" s="617"/>
      <c r="H253" s="617"/>
      <c r="J253" s="137"/>
    </row>
    <row r="254" spans="1:10" s="94" customFormat="1" ht="22.5" x14ac:dyDescent="0.2">
      <c r="A254" s="441"/>
      <c r="B254" s="442"/>
      <c r="C254" s="358" t="s">
        <v>462</v>
      </c>
      <c r="D254" s="609">
        <v>100</v>
      </c>
      <c r="E254" s="610"/>
      <c r="F254" s="617"/>
      <c r="G254" s="617"/>
      <c r="H254" s="617"/>
      <c r="J254" s="137"/>
    </row>
    <row r="255" spans="1:10" s="94" customFormat="1" ht="22.5" x14ac:dyDescent="0.2">
      <c r="A255" s="441"/>
      <c r="B255" s="442"/>
      <c r="C255" s="358" t="s">
        <v>463</v>
      </c>
      <c r="D255" s="609">
        <v>20</v>
      </c>
      <c r="E255" s="610"/>
      <c r="F255" s="617"/>
      <c r="G255" s="617"/>
      <c r="H255" s="617"/>
      <c r="J255" s="137"/>
    </row>
    <row r="256" spans="1:10" s="94" customFormat="1" ht="22.5" x14ac:dyDescent="0.2">
      <c r="A256" s="441"/>
      <c r="B256" s="442"/>
      <c r="C256" s="358" t="s">
        <v>464</v>
      </c>
      <c r="D256" s="609">
        <v>20</v>
      </c>
      <c r="E256" s="610"/>
      <c r="F256" s="617"/>
      <c r="G256" s="617"/>
      <c r="H256" s="617"/>
      <c r="J256" s="137"/>
    </row>
    <row r="257" spans="1:10" s="94" customFormat="1" ht="22.5" x14ac:dyDescent="0.2">
      <c r="A257" s="441"/>
      <c r="B257" s="442"/>
      <c r="C257" s="358" t="s">
        <v>465</v>
      </c>
      <c r="D257" s="609">
        <v>20</v>
      </c>
      <c r="E257" s="610"/>
      <c r="F257" s="617"/>
      <c r="G257" s="617"/>
      <c r="H257" s="617"/>
      <c r="J257" s="137"/>
    </row>
    <row r="258" spans="1:10" s="94" customFormat="1" ht="22.5" x14ac:dyDescent="0.2">
      <c r="A258" s="441"/>
      <c r="B258" s="442"/>
      <c r="C258" s="358" t="s">
        <v>510</v>
      </c>
      <c r="D258" s="609">
        <v>100</v>
      </c>
      <c r="E258" s="610"/>
      <c r="F258" s="617"/>
      <c r="G258" s="617"/>
      <c r="H258" s="617"/>
      <c r="J258" s="137"/>
    </row>
    <row r="259" spans="1:10" s="94" customFormat="1" ht="22.5" x14ac:dyDescent="0.2">
      <c r="A259" s="441"/>
      <c r="B259" s="442"/>
      <c r="C259" s="358" t="s">
        <v>620</v>
      </c>
      <c r="D259" s="609">
        <v>400</v>
      </c>
      <c r="E259" s="610"/>
      <c r="F259" s="617"/>
      <c r="G259" s="617"/>
      <c r="H259" s="617"/>
      <c r="J259" s="137"/>
    </row>
    <row r="260" spans="1:10" s="94" customFormat="1" ht="12.75" x14ac:dyDescent="0.2">
      <c r="A260" s="441"/>
      <c r="B260" s="442"/>
      <c r="C260" s="619" t="s">
        <v>626</v>
      </c>
      <c r="D260" s="621">
        <v>9480</v>
      </c>
      <c r="E260" s="622">
        <v>9780</v>
      </c>
      <c r="F260" s="620">
        <v>7280</v>
      </c>
      <c r="G260" s="620">
        <v>8680</v>
      </c>
      <c r="H260" s="620">
        <v>7780</v>
      </c>
      <c r="J260" s="137"/>
    </row>
    <row r="261" spans="1:10" s="94" customFormat="1" ht="22.5" x14ac:dyDescent="0.2">
      <c r="A261" s="441"/>
      <c r="B261" s="442"/>
      <c r="C261" s="623" t="s">
        <v>625</v>
      </c>
      <c r="D261" s="624">
        <v>9480</v>
      </c>
      <c r="E261" s="625">
        <v>8580</v>
      </c>
      <c r="F261" s="626">
        <v>3500</v>
      </c>
      <c r="G261" s="626">
        <v>3500</v>
      </c>
      <c r="H261" s="626">
        <v>3500</v>
      </c>
      <c r="J261" s="137"/>
    </row>
    <row r="262" spans="1:10" s="94" customFormat="1" ht="12.75" x14ac:dyDescent="0.2">
      <c r="A262" s="441"/>
      <c r="B262" s="442"/>
      <c r="C262" s="333" t="s">
        <v>360</v>
      </c>
      <c r="D262" s="609">
        <v>1000</v>
      </c>
      <c r="E262" s="610">
        <v>1000</v>
      </c>
      <c r="F262" s="611">
        <v>1000</v>
      </c>
      <c r="G262" s="611">
        <v>1000</v>
      </c>
      <c r="H262" s="611">
        <v>1000</v>
      </c>
      <c r="J262" s="137"/>
    </row>
    <row r="263" spans="1:10" s="94" customFormat="1" ht="12.75" x14ac:dyDescent="0.2">
      <c r="A263" s="441"/>
      <c r="B263" s="442"/>
      <c r="C263" s="333" t="s">
        <v>361</v>
      </c>
      <c r="D263" s="609">
        <v>500</v>
      </c>
      <c r="E263" s="610">
        <v>500</v>
      </c>
      <c r="F263" s="611">
        <v>500</v>
      </c>
      <c r="G263" s="611">
        <v>500</v>
      </c>
      <c r="H263" s="611">
        <v>500</v>
      </c>
      <c r="J263" s="137"/>
    </row>
    <row r="264" spans="1:10" s="94" customFormat="1" ht="12.75" x14ac:dyDescent="0.2">
      <c r="A264" s="441"/>
      <c r="B264" s="442"/>
      <c r="C264" s="333" t="s">
        <v>362</v>
      </c>
      <c r="D264" s="609">
        <v>300</v>
      </c>
      <c r="E264" s="610">
        <v>300</v>
      </c>
      <c r="F264" s="611">
        <v>300</v>
      </c>
      <c r="G264" s="611">
        <v>300</v>
      </c>
      <c r="H264" s="611">
        <v>300</v>
      </c>
      <c r="J264" s="137"/>
    </row>
    <row r="265" spans="1:10" s="94" customFormat="1" ht="12.75" x14ac:dyDescent="0.2">
      <c r="A265" s="441"/>
      <c r="B265" s="442"/>
      <c r="C265" s="333" t="s">
        <v>363</v>
      </c>
      <c r="D265" s="609">
        <v>200</v>
      </c>
      <c r="E265" s="610">
        <v>200</v>
      </c>
      <c r="F265" s="611">
        <v>200</v>
      </c>
      <c r="G265" s="611">
        <v>200</v>
      </c>
      <c r="H265" s="611">
        <v>200</v>
      </c>
      <c r="J265" s="137"/>
    </row>
    <row r="266" spans="1:10" s="94" customFormat="1" ht="12.75" x14ac:dyDescent="0.2">
      <c r="A266" s="441"/>
      <c r="B266" s="442"/>
      <c r="C266" s="333" t="s">
        <v>445</v>
      </c>
      <c r="D266" s="609">
        <v>1000</v>
      </c>
      <c r="E266" s="610">
        <v>1000</v>
      </c>
      <c r="F266" s="611">
        <v>1500</v>
      </c>
      <c r="G266" s="611">
        <v>1500</v>
      </c>
      <c r="H266" s="611">
        <v>1500</v>
      </c>
      <c r="J266" s="137"/>
    </row>
    <row r="267" spans="1:10" s="94" customFormat="1" ht="12.75" x14ac:dyDescent="0.2">
      <c r="A267" s="441"/>
      <c r="B267" s="442"/>
      <c r="C267" s="328" t="s">
        <v>446</v>
      </c>
      <c r="D267" s="609">
        <v>500</v>
      </c>
      <c r="E267" s="610">
        <v>500</v>
      </c>
      <c r="F267" s="611"/>
      <c r="G267" s="611"/>
      <c r="H267" s="611"/>
      <c r="J267" s="137"/>
    </row>
    <row r="268" spans="1:10" s="94" customFormat="1" ht="12.75" x14ac:dyDescent="0.2">
      <c r="A268" s="441"/>
      <c r="B268" s="442"/>
      <c r="C268" s="328" t="s">
        <v>710</v>
      </c>
      <c r="D268" s="609">
        <v>250</v>
      </c>
      <c r="E268" s="610">
        <v>250</v>
      </c>
      <c r="F268" s="611"/>
      <c r="G268" s="611"/>
      <c r="H268" s="611"/>
      <c r="J268" s="137"/>
    </row>
    <row r="269" spans="1:10" s="94" customFormat="1" ht="12.75" x14ac:dyDescent="0.2">
      <c r="A269" s="441"/>
      <c r="B269" s="442"/>
      <c r="C269" s="358" t="s">
        <v>447</v>
      </c>
      <c r="D269" s="609">
        <v>100</v>
      </c>
      <c r="E269" s="610">
        <v>100</v>
      </c>
      <c r="F269" s="611"/>
      <c r="G269" s="611"/>
      <c r="H269" s="611"/>
      <c r="J269" s="137"/>
    </row>
    <row r="270" spans="1:10" s="94" customFormat="1" ht="12.75" x14ac:dyDescent="0.2">
      <c r="A270" s="441"/>
      <c r="B270" s="442"/>
      <c r="C270" s="358" t="s">
        <v>448</v>
      </c>
      <c r="D270" s="609">
        <v>80</v>
      </c>
      <c r="E270" s="610">
        <v>80</v>
      </c>
      <c r="F270" s="611"/>
      <c r="G270" s="611"/>
      <c r="H270" s="611"/>
      <c r="J270" s="137"/>
    </row>
    <row r="271" spans="1:10" s="94" customFormat="1" ht="17.25" customHeight="1" x14ac:dyDescent="0.2">
      <c r="A271" s="441"/>
      <c r="B271" s="442"/>
      <c r="C271" s="358" t="s">
        <v>712</v>
      </c>
      <c r="D271" s="609">
        <v>250</v>
      </c>
      <c r="E271" s="610">
        <v>250</v>
      </c>
      <c r="F271" s="611"/>
      <c r="G271" s="611"/>
      <c r="H271" s="611"/>
      <c r="J271" s="137"/>
    </row>
    <row r="272" spans="1:10" s="94" customFormat="1" ht="12.75" x14ac:dyDescent="0.2">
      <c r="A272" s="441"/>
      <c r="B272" s="442"/>
      <c r="C272" s="358" t="s">
        <v>711</v>
      </c>
      <c r="D272" s="609">
        <v>150</v>
      </c>
      <c r="E272" s="610">
        <v>150</v>
      </c>
      <c r="F272" s="611"/>
      <c r="G272" s="611"/>
      <c r="H272" s="611"/>
      <c r="J272" s="137"/>
    </row>
    <row r="273" spans="1:10" s="94" customFormat="1" ht="12.75" x14ac:dyDescent="0.2">
      <c r="A273" s="441"/>
      <c r="B273" s="442"/>
      <c r="C273" s="358" t="s">
        <v>709</v>
      </c>
      <c r="D273" s="609">
        <v>250</v>
      </c>
      <c r="E273" s="610">
        <v>250</v>
      </c>
      <c r="F273" s="611"/>
      <c r="G273" s="611"/>
      <c r="H273" s="611"/>
      <c r="J273" s="137"/>
    </row>
    <row r="274" spans="1:10" s="94" customFormat="1" ht="12.75" x14ac:dyDescent="0.2">
      <c r="A274" s="441"/>
      <c r="B274" s="442"/>
      <c r="C274" s="358" t="s">
        <v>449</v>
      </c>
      <c r="D274" s="609">
        <v>400</v>
      </c>
      <c r="E274" s="610">
        <v>400</v>
      </c>
      <c r="F274" s="611"/>
      <c r="G274" s="611"/>
      <c r="H274" s="611"/>
      <c r="J274" s="137"/>
    </row>
    <row r="275" spans="1:10" s="94" customFormat="1" ht="12.75" x14ac:dyDescent="0.2">
      <c r="A275" s="441"/>
      <c r="B275" s="442"/>
      <c r="C275" s="358" t="s">
        <v>708</v>
      </c>
      <c r="D275" s="609">
        <v>150</v>
      </c>
      <c r="E275" s="610">
        <v>150</v>
      </c>
      <c r="F275" s="611"/>
      <c r="G275" s="611"/>
      <c r="H275" s="611"/>
      <c r="J275" s="137"/>
    </row>
    <row r="276" spans="1:10" s="94" customFormat="1" ht="22.5" x14ac:dyDescent="0.2">
      <c r="A276" s="441"/>
      <c r="B276" s="442"/>
      <c r="C276" s="358" t="s">
        <v>707</v>
      </c>
      <c r="D276" s="609">
        <v>150</v>
      </c>
      <c r="E276" s="610">
        <v>150</v>
      </c>
      <c r="F276" s="611"/>
      <c r="G276" s="611"/>
      <c r="H276" s="611"/>
      <c r="J276" s="137"/>
    </row>
    <row r="277" spans="1:10" s="94" customFormat="1" ht="12.75" x14ac:dyDescent="0.2">
      <c r="A277" s="441"/>
      <c r="B277" s="442"/>
      <c r="C277" s="358" t="s">
        <v>706</v>
      </c>
      <c r="D277" s="609">
        <v>100</v>
      </c>
      <c r="E277" s="610">
        <v>100</v>
      </c>
      <c r="F277" s="611"/>
      <c r="G277" s="611"/>
      <c r="H277" s="611"/>
      <c r="J277" s="137"/>
    </row>
    <row r="278" spans="1:10" s="94" customFormat="1" ht="22.5" x14ac:dyDescent="0.2">
      <c r="A278" s="441"/>
      <c r="B278" s="442"/>
      <c r="C278" s="358" t="s">
        <v>450</v>
      </c>
      <c r="D278" s="609">
        <v>200</v>
      </c>
      <c r="E278" s="610">
        <v>200</v>
      </c>
      <c r="F278" s="611"/>
      <c r="G278" s="611"/>
      <c r="H278" s="611"/>
      <c r="J278" s="137"/>
    </row>
    <row r="279" spans="1:10" s="94" customFormat="1" ht="12.75" x14ac:dyDescent="0.2">
      <c r="A279" s="441"/>
      <c r="B279" s="442"/>
      <c r="C279" s="358" t="s">
        <v>451</v>
      </c>
      <c r="D279" s="609">
        <v>200</v>
      </c>
      <c r="E279" s="610">
        <v>200</v>
      </c>
      <c r="F279" s="611"/>
      <c r="G279" s="611"/>
      <c r="H279" s="611"/>
      <c r="J279" s="137"/>
    </row>
    <row r="280" spans="1:10" s="94" customFormat="1" ht="12.75" x14ac:dyDescent="0.2">
      <c r="A280" s="441"/>
      <c r="B280" s="442"/>
      <c r="C280" s="358" t="s">
        <v>705</v>
      </c>
      <c r="D280" s="609">
        <v>300</v>
      </c>
      <c r="E280" s="610">
        <v>300</v>
      </c>
      <c r="F280" s="611"/>
      <c r="G280" s="611"/>
      <c r="H280" s="611"/>
      <c r="J280" s="137"/>
    </row>
    <row r="281" spans="1:10" s="94" customFormat="1" ht="12.75" x14ac:dyDescent="0.2">
      <c r="A281" s="441"/>
      <c r="B281" s="442"/>
      <c r="C281" s="358" t="s">
        <v>452</v>
      </c>
      <c r="D281" s="609">
        <v>300</v>
      </c>
      <c r="E281" s="610">
        <v>300</v>
      </c>
      <c r="F281" s="611"/>
      <c r="G281" s="611"/>
      <c r="H281" s="611"/>
      <c r="J281" s="137"/>
    </row>
    <row r="282" spans="1:10" s="94" customFormat="1" ht="12.75" x14ac:dyDescent="0.2">
      <c r="A282" s="441"/>
      <c r="B282" s="442"/>
      <c r="C282" s="358" t="s">
        <v>453</v>
      </c>
      <c r="D282" s="609">
        <v>150</v>
      </c>
      <c r="E282" s="610">
        <v>150</v>
      </c>
      <c r="F282" s="611"/>
      <c r="G282" s="611"/>
      <c r="H282" s="611"/>
      <c r="J282" s="137"/>
    </row>
    <row r="283" spans="1:10" s="94" customFormat="1" ht="12.75" x14ac:dyDescent="0.2">
      <c r="A283" s="441"/>
      <c r="B283" s="442"/>
      <c r="C283" s="358" t="s">
        <v>702</v>
      </c>
      <c r="D283" s="609">
        <v>200</v>
      </c>
      <c r="E283" s="610">
        <v>200</v>
      </c>
      <c r="F283" s="611"/>
      <c r="G283" s="611"/>
      <c r="H283" s="611"/>
      <c r="J283" s="137"/>
    </row>
    <row r="284" spans="1:10" s="94" customFormat="1" ht="12.75" x14ac:dyDescent="0.2">
      <c r="A284" s="441"/>
      <c r="B284" s="442"/>
      <c r="C284" s="358" t="s">
        <v>507</v>
      </c>
      <c r="D284" s="609">
        <v>200</v>
      </c>
      <c r="E284" s="610">
        <v>200</v>
      </c>
      <c r="F284" s="611"/>
      <c r="G284" s="611"/>
      <c r="H284" s="611"/>
      <c r="J284" s="137"/>
    </row>
    <row r="285" spans="1:10" s="94" customFormat="1" ht="22.5" x14ac:dyDescent="0.2">
      <c r="A285" s="441"/>
      <c r="B285" s="442"/>
      <c r="C285" s="358" t="s">
        <v>364</v>
      </c>
      <c r="D285" s="609">
        <v>2000</v>
      </c>
      <c r="E285" s="610"/>
      <c r="F285" s="611"/>
      <c r="G285" s="611"/>
      <c r="H285" s="611"/>
      <c r="J285" s="137"/>
    </row>
    <row r="286" spans="1:10" s="94" customFormat="1" ht="12.75" x14ac:dyDescent="0.2">
      <c r="A286" s="441"/>
      <c r="B286" s="442"/>
      <c r="C286" s="358" t="s">
        <v>466</v>
      </c>
      <c r="D286" s="609">
        <v>550</v>
      </c>
      <c r="E286" s="610"/>
      <c r="F286" s="611"/>
      <c r="G286" s="611"/>
      <c r="H286" s="611"/>
      <c r="J286" s="137"/>
    </row>
    <row r="287" spans="1:10" s="94" customFormat="1" ht="12.75" x14ac:dyDescent="0.2">
      <c r="A287" s="441"/>
      <c r="B287" s="442"/>
      <c r="C287" s="358" t="s">
        <v>703</v>
      </c>
      <c r="D287" s="609"/>
      <c r="E287" s="610">
        <v>250</v>
      </c>
      <c r="F287" s="611"/>
      <c r="G287" s="611"/>
      <c r="H287" s="611"/>
      <c r="J287" s="137"/>
    </row>
    <row r="288" spans="1:10" s="94" customFormat="1" ht="12.75" x14ac:dyDescent="0.2">
      <c r="A288" s="441"/>
      <c r="B288" s="442"/>
      <c r="C288" s="358" t="s">
        <v>704</v>
      </c>
      <c r="D288" s="609"/>
      <c r="E288" s="610">
        <v>400</v>
      </c>
      <c r="F288" s="611"/>
      <c r="G288" s="611"/>
      <c r="H288" s="611"/>
      <c r="J288" s="137"/>
    </row>
    <row r="289" spans="1:10" s="94" customFormat="1" ht="22.5" x14ac:dyDescent="0.2">
      <c r="A289" s="441"/>
      <c r="B289" s="442"/>
      <c r="C289" s="358" t="s">
        <v>621</v>
      </c>
      <c r="D289" s="609"/>
      <c r="E289" s="610">
        <v>1000</v>
      </c>
      <c r="F289" s="611"/>
      <c r="G289" s="611"/>
      <c r="H289" s="611"/>
      <c r="J289" s="137"/>
    </row>
    <row r="290" spans="1:10" s="94" customFormat="1" ht="22.5" x14ac:dyDescent="0.2">
      <c r="A290" s="441"/>
      <c r="B290" s="442"/>
      <c r="C290" s="623" t="s">
        <v>627</v>
      </c>
      <c r="D290" s="624"/>
      <c r="E290" s="625">
        <v>1200</v>
      </c>
      <c r="F290" s="626">
        <v>3780</v>
      </c>
      <c r="G290" s="626">
        <v>5180</v>
      </c>
      <c r="H290" s="626">
        <v>4280</v>
      </c>
      <c r="J290" s="137"/>
    </row>
    <row r="291" spans="1:10" s="94" customFormat="1" ht="12.75" x14ac:dyDescent="0.2">
      <c r="A291" s="441"/>
      <c r="B291" s="442"/>
      <c r="C291" s="143" t="s">
        <v>240</v>
      </c>
      <c r="D291" s="142"/>
      <c r="E291" s="220"/>
      <c r="F291" s="140"/>
      <c r="G291" s="140"/>
      <c r="H291" s="140"/>
      <c r="J291" s="137"/>
    </row>
    <row r="292" spans="1:10" s="94" customFormat="1" ht="12.75" x14ac:dyDescent="0.2">
      <c r="A292" s="441"/>
      <c r="B292" s="450" t="s">
        <v>30</v>
      </c>
      <c r="C292" s="522" t="s">
        <v>226</v>
      </c>
      <c r="D292" s="141">
        <v>16905</v>
      </c>
      <c r="E292" s="141">
        <v>17255</v>
      </c>
      <c r="F292" s="141">
        <v>17605</v>
      </c>
      <c r="G292" s="141">
        <v>17905</v>
      </c>
      <c r="H292" s="141">
        <v>17905</v>
      </c>
      <c r="J292" s="137"/>
    </row>
    <row r="293" spans="1:10" s="94" customFormat="1" ht="12.75" x14ac:dyDescent="0.2">
      <c r="A293" s="441"/>
      <c r="B293" s="442"/>
      <c r="C293" s="138" t="s">
        <v>307</v>
      </c>
      <c r="D293" s="142">
        <v>4400</v>
      </c>
      <c r="E293" s="220">
        <v>4700</v>
      </c>
      <c r="F293" s="140">
        <v>5000</v>
      </c>
      <c r="G293" s="140">
        <v>5300</v>
      </c>
      <c r="H293" s="140">
        <v>5300</v>
      </c>
      <c r="J293" s="137"/>
    </row>
    <row r="294" spans="1:10" s="94" customFormat="1" ht="12.75" x14ac:dyDescent="0.2">
      <c r="A294" s="441"/>
      <c r="B294" s="442"/>
      <c r="C294" s="138" t="s">
        <v>308</v>
      </c>
      <c r="D294" s="142">
        <v>455</v>
      </c>
      <c r="E294" s="220">
        <v>455</v>
      </c>
      <c r="F294" s="140">
        <v>455</v>
      </c>
      <c r="G294" s="140">
        <v>455</v>
      </c>
      <c r="H294" s="140">
        <v>455</v>
      </c>
      <c r="J294" s="137"/>
    </row>
    <row r="295" spans="1:10" s="94" customFormat="1" ht="12.75" x14ac:dyDescent="0.2">
      <c r="A295" s="441"/>
      <c r="B295" s="442"/>
      <c r="C295" s="138" t="s">
        <v>468</v>
      </c>
      <c r="D295" s="142">
        <v>500</v>
      </c>
      <c r="E295" s="220">
        <v>500</v>
      </c>
      <c r="F295" s="140">
        <v>500</v>
      </c>
      <c r="G295" s="140">
        <v>500</v>
      </c>
      <c r="H295" s="140">
        <v>500</v>
      </c>
      <c r="J295" s="137"/>
    </row>
    <row r="296" spans="1:10" s="94" customFormat="1" ht="12.75" x14ac:dyDescent="0.2">
      <c r="A296" s="441"/>
      <c r="B296" s="442"/>
      <c r="C296" s="138" t="s">
        <v>194</v>
      </c>
      <c r="D296" s="142">
        <v>80</v>
      </c>
      <c r="E296" s="220">
        <v>80</v>
      </c>
      <c r="F296" s="140">
        <v>80</v>
      </c>
      <c r="G296" s="140">
        <v>80</v>
      </c>
      <c r="H296" s="140">
        <v>80</v>
      </c>
      <c r="J296" s="137"/>
    </row>
    <row r="297" spans="1:10" s="94" customFormat="1" ht="12.75" x14ac:dyDescent="0.2">
      <c r="A297" s="441"/>
      <c r="B297" s="442"/>
      <c r="C297" s="138" t="s">
        <v>469</v>
      </c>
      <c r="D297" s="142">
        <v>150</v>
      </c>
      <c r="E297" s="220">
        <v>200</v>
      </c>
      <c r="F297" s="140">
        <v>250</v>
      </c>
      <c r="G297" s="140">
        <v>250</v>
      </c>
      <c r="H297" s="140">
        <v>250</v>
      </c>
      <c r="J297" s="137"/>
    </row>
    <row r="298" spans="1:10" s="94" customFormat="1" ht="12.75" x14ac:dyDescent="0.2">
      <c r="A298" s="441"/>
      <c r="B298" s="442"/>
      <c r="C298" s="138" t="s">
        <v>309</v>
      </c>
      <c r="D298" s="142">
        <v>70</v>
      </c>
      <c r="E298" s="220">
        <v>70</v>
      </c>
      <c r="F298" s="140">
        <v>70</v>
      </c>
      <c r="G298" s="140">
        <v>70</v>
      </c>
      <c r="H298" s="140">
        <v>70</v>
      </c>
      <c r="J298" s="137"/>
    </row>
    <row r="299" spans="1:10" s="94" customFormat="1" ht="22.5" x14ac:dyDescent="0.2">
      <c r="A299" s="441"/>
      <c r="B299" s="442"/>
      <c r="C299" s="138" t="s">
        <v>528</v>
      </c>
      <c r="D299" s="142">
        <v>10000</v>
      </c>
      <c r="E299" s="220">
        <v>10000</v>
      </c>
      <c r="F299" s="140">
        <v>10000</v>
      </c>
      <c r="G299" s="140">
        <v>10000</v>
      </c>
      <c r="H299" s="140">
        <v>10000</v>
      </c>
      <c r="J299" s="137"/>
    </row>
    <row r="300" spans="1:10" s="94" customFormat="1" ht="22.5" x14ac:dyDescent="0.2">
      <c r="A300" s="441"/>
      <c r="B300" s="442"/>
      <c r="C300" s="138" t="s">
        <v>527</v>
      </c>
      <c r="D300" s="142">
        <v>1000</v>
      </c>
      <c r="E300" s="220">
        <v>1000</v>
      </c>
      <c r="F300" s="140">
        <v>1000</v>
      </c>
      <c r="G300" s="140">
        <v>1000</v>
      </c>
      <c r="H300" s="140">
        <v>1000</v>
      </c>
      <c r="J300" s="137"/>
    </row>
    <row r="301" spans="1:10" s="94" customFormat="1" ht="12.75" x14ac:dyDescent="0.2">
      <c r="A301" s="441"/>
      <c r="B301" s="442"/>
      <c r="C301" s="138" t="s">
        <v>366</v>
      </c>
      <c r="D301" s="142">
        <v>250</v>
      </c>
      <c r="E301" s="220">
        <v>250</v>
      </c>
      <c r="F301" s="140">
        <v>250</v>
      </c>
      <c r="G301" s="140">
        <v>250</v>
      </c>
      <c r="H301" s="140">
        <v>250</v>
      </c>
      <c r="J301" s="137"/>
    </row>
    <row r="302" spans="1:10" s="94" customFormat="1" ht="12.75" x14ac:dyDescent="0.2">
      <c r="A302" s="441"/>
      <c r="B302" s="442"/>
      <c r="C302" s="143" t="s">
        <v>240</v>
      </c>
      <c r="D302" s="142"/>
      <c r="E302" s="220"/>
      <c r="F302" s="140"/>
      <c r="G302" s="140"/>
      <c r="H302" s="140"/>
      <c r="J302" s="137"/>
    </row>
    <row r="303" spans="1:10" s="94" customFormat="1" ht="12.75" x14ac:dyDescent="0.2">
      <c r="A303" s="441"/>
      <c r="B303" s="450" t="s">
        <v>33</v>
      </c>
      <c r="C303" s="522" t="s">
        <v>241</v>
      </c>
      <c r="D303" s="141">
        <v>18200</v>
      </c>
      <c r="E303" s="141">
        <v>16700</v>
      </c>
      <c r="F303" s="141">
        <v>16700</v>
      </c>
      <c r="G303" s="141">
        <v>16700</v>
      </c>
      <c r="H303" s="141">
        <v>16700</v>
      </c>
      <c r="J303" s="137"/>
    </row>
    <row r="304" spans="1:10" s="94" customFormat="1" ht="12.75" x14ac:dyDescent="0.2">
      <c r="A304" s="441"/>
      <c r="B304" s="442"/>
      <c r="C304" s="138" t="s">
        <v>310</v>
      </c>
      <c r="D304" s="142">
        <v>80</v>
      </c>
      <c r="E304" s="220">
        <v>80</v>
      </c>
      <c r="F304" s="140">
        <v>80</v>
      </c>
      <c r="G304" s="140">
        <v>80</v>
      </c>
      <c r="H304" s="140">
        <v>80</v>
      </c>
      <c r="J304" s="137"/>
    </row>
    <row r="305" spans="1:10" s="94" customFormat="1" ht="12.75" x14ac:dyDescent="0.2">
      <c r="A305" s="441"/>
      <c r="B305" s="442"/>
      <c r="C305" s="138" t="s">
        <v>195</v>
      </c>
      <c r="D305" s="142">
        <v>15000</v>
      </c>
      <c r="E305" s="220">
        <v>15000</v>
      </c>
      <c r="F305" s="140">
        <v>15000</v>
      </c>
      <c r="G305" s="140">
        <v>15000</v>
      </c>
      <c r="H305" s="140">
        <v>15000</v>
      </c>
      <c r="J305" s="137"/>
    </row>
    <row r="306" spans="1:10" s="94" customFormat="1" ht="12.75" x14ac:dyDescent="0.2">
      <c r="A306" s="441"/>
      <c r="B306" s="442"/>
      <c r="C306" s="138" t="s">
        <v>370</v>
      </c>
      <c r="D306" s="142">
        <v>800</v>
      </c>
      <c r="E306" s="220">
        <v>800</v>
      </c>
      <c r="F306" s="140">
        <v>800</v>
      </c>
      <c r="G306" s="140">
        <v>800</v>
      </c>
      <c r="H306" s="140">
        <v>800</v>
      </c>
      <c r="J306" s="137"/>
    </row>
    <row r="307" spans="1:10" s="94" customFormat="1" ht="12.75" x14ac:dyDescent="0.2">
      <c r="A307" s="441"/>
      <c r="B307" s="442"/>
      <c r="C307" s="138" t="s">
        <v>475</v>
      </c>
      <c r="D307" s="142">
        <v>1500</v>
      </c>
      <c r="E307" s="220"/>
      <c r="F307" s="140"/>
      <c r="G307" s="140"/>
      <c r="H307" s="140"/>
      <c r="J307" s="137"/>
    </row>
    <row r="308" spans="1:10" s="94" customFormat="1" ht="12.75" x14ac:dyDescent="0.2">
      <c r="A308" s="441"/>
      <c r="B308" s="442"/>
      <c r="C308" s="138" t="s">
        <v>196</v>
      </c>
      <c r="D308" s="142">
        <v>420</v>
      </c>
      <c r="E308" s="220">
        <v>420</v>
      </c>
      <c r="F308" s="140">
        <v>420</v>
      </c>
      <c r="G308" s="140">
        <v>420</v>
      </c>
      <c r="H308" s="140">
        <v>420</v>
      </c>
      <c r="J308" s="137"/>
    </row>
    <row r="309" spans="1:10" s="94" customFormat="1" ht="22.5" x14ac:dyDescent="0.2">
      <c r="A309" s="441"/>
      <c r="B309" s="442"/>
      <c r="C309" s="138" t="s">
        <v>418</v>
      </c>
      <c r="D309" s="142">
        <v>400</v>
      </c>
      <c r="E309" s="220">
        <v>400</v>
      </c>
      <c r="F309" s="140">
        <v>400</v>
      </c>
      <c r="G309" s="140">
        <v>400</v>
      </c>
      <c r="H309" s="140">
        <v>400</v>
      </c>
      <c r="J309" s="137"/>
    </row>
    <row r="310" spans="1:10" s="94" customFormat="1" ht="12.75" x14ac:dyDescent="0.2">
      <c r="A310" s="441"/>
      <c r="B310" s="442"/>
      <c r="C310" s="138" t="s">
        <v>240</v>
      </c>
      <c r="D310" s="142"/>
      <c r="E310" s="220"/>
      <c r="F310" s="140"/>
      <c r="G310" s="140"/>
      <c r="H310" s="140"/>
      <c r="J310" s="137"/>
    </row>
    <row r="311" spans="1:10" s="94" customFormat="1" ht="12.75" x14ac:dyDescent="0.2">
      <c r="A311" s="441"/>
      <c r="B311" s="450" t="s">
        <v>36</v>
      </c>
      <c r="C311" s="522" t="s">
        <v>227</v>
      </c>
      <c r="D311" s="141">
        <v>18379.5</v>
      </c>
      <c r="E311" s="141">
        <v>18499.5</v>
      </c>
      <c r="F311" s="141">
        <v>18620.065000000002</v>
      </c>
      <c r="G311" s="141">
        <v>18987.016950000001</v>
      </c>
      <c r="H311" s="141">
        <v>18944.877458499999</v>
      </c>
      <c r="J311" s="137"/>
    </row>
    <row r="312" spans="1:10" s="94" customFormat="1" ht="12.75" x14ac:dyDescent="0.2">
      <c r="A312" s="441"/>
      <c r="B312" s="442"/>
      <c r="C312" s="138" t="s">
        <v>312</v>
      </c>
      <c r="D312" s="142">
        <v>100</v>
      </c>
      <c r="E312" s="220">
        <v>100</v>
      </c>
      <c r="F312" s="140">
        <v>100</v>
      </c>
      <c r="G312" s="140">
        <v>100</v>
      </c>
      <c r="H312" s="140">
        <v>100</v>
      </c>
      <c r="J312" s="137"/>
    </row>
    <row r="313" spans="1:10" s="94" customFormat="1" ht="12.75" x14ac:dyDescent="0.2">
      <c r="A313" s="441"/>
      <c r="B313" s="442"/>
      <c r="C313" s="138" t="s">
        <v>313</v>
      </c>
      <c r="D313" s="142">
        <v>100</v>
      </c>
      <c r="E313" s="220">
        <v>100</v>
      </c>
      <c r="F313" s="140">
        <v>100</v>
      </c>
      <c r="G313" s="140">
        <v>100</v>
      </c>
      <c r="H313" s="140">
        <v>100</v>
      </c>
      <c r="J313" s="137"/>
    </row>
    <row r="314" spans="1:10" s="94" customFormat="1" ht="12.75" x14ac:dyDescent="0.2">
      <c r="A314" s="441"/>
      <c r="B314" s="442"/>
      <c r="C314" s="208" t="s">
        <v>371</v>
      </c>
      <c r="D314" s="142">
        <v>700</v>
      </c>
      <c r="E314" s="220">
        <v>1000</v>
      </c>
      <c r="F314" s="140">
        <v>1000</v>
      </c>
      <c r="G314" s="140">
        <v>1000</v>
      </c>
      <c r="H314" s="140">
        <v>1000</v>
      </c>
      <c r="J314" s="137"/>
    </row>
    <row r="315" spans="1:10" s="94" customFormat="1" ht="12.75" x14ac:dyDescent="0.2">
      <c r="A315" s="441"/>
      <c r="B315" s="442"/>
      <c r="C315" s="211" t="s">
        <v>372</v>
      </c>
      <c r="D315" s="142">
        <v>200</v>
      </c>
      <c r="E315" s="220">
        <v>200</v>
      </c>
      <c r="F315" s="140">
        <v>200</v>
      </c>
      <c r="G315" s="140">
        <v>200</v>
      </c>
      <c r="H315" s="140">
        <v>200</v>
      </c>
      <c r="J315" s="137"/>
    </row>
    <row r="316" spans="1:10" s="94" customFormat="1" ht="12.75" x14ac:dyDescent="0.2">
      <c r="A316" s="441"/>
      <c r="B316" s="442"/>
      <c r="C316" s="211" t="s">
        <v>314</v>
      </c>
      <c r="D316" s="142">
        <v>100</v>
      </c>
      <c r="E316" s="220">
        <v>100</v>
      </c>
      <c r="F316" s="140">
        <v>100</v>
      </c>
      <c r="G316" s="140">
        <v>100</v>
      </c>
      <c r="H316" s="140">
        <v>100</v>
      </c>
      <c r="J316" s="137"/>
    </row>
    <row r="317" spans="1:10" s="94" customFormat="1" ht="12.75" x14ac:dyDescent="0.2">
      <c r="A317" s="441"/>
      <c r="B317" s="442"/>
      <c r="C317" s="211" t="s">
        <v>373</v>
      </c>
      <c r="D317" s="142">
        <v>60</v>
      </c>
      <c r="E317" s="220">
        <v>60</v>
      </c>
      <c r="F317" s="140">
        <v>60</v>
      </c>
      <c r="G317" s="140">
        <v>60</v>
      </c>
      <c r="H317" s="140">
        <v>60</v>
      </c>
      <c r="J317" s="137"/>
    </row>
    <row r="318" spans="1:10" s="94" customFormat="1" ht="12.75" x14ac:dyDescent="0.2">
      <c r="A318" s="441"/>
      <c r="B318" s="442"/>
      <c r="C318" s="211" t="s">
        <v>483</v>
      </c>
      <c r="D318" s="142">
        <v>4389</v>
      </c>
      <c r="E318" s="220">
        <v>4389</v>
      </c>
      <c r="F318" s="140">
        <v>4520</v>
      </c>
      <c r="G318" s="140">
        <v>4655.6000000000004</v>
      </c>
      <c r="H318" s="140">
        <v>4795.2680000000009</v>
      </c>
      <c r="J318" s="137"/>
    </row>
    <row r="319" spans="1:10" s="94" customFormat="1" ht="12.75" x14ac:dyDescent="0.2">
      <c r="A319" s="441"/>
      <c r="B319" s="442"/>
      <c r="C319" s="211" t="s">
        <v>374</v>
      </c>
      <c r="D319" s="142">
        <v>1985.5</v>
      </c>
      <c r="E319" s="220">
        <v>1985.5</v>
      </c>
      <c r="F319" s="140">
        <v>2045.0650000000001</v>
      </c>
      <c r="G319" s="140">
        <v>2106.4169500000003</v>
      </c>
      <c r="H319" s="140">
        <v>2169.6094585000005</v>
      </c>
      <c r="J319" s="137"/>
    </row>
    <row r="320" spans="1:10" s="94" customFormat="1" ht="13.5" thickBot="1" x14ac:dyDescent="0.25">
      <c r="A320" s="441"/>
      <c r="B320" s="442"/>
      <c r="C320" s="328" t="s">
        <v>480</v>
      </c>
      <c r="D320" s="609">
        <v>50</v>
      </c>
      <c r="E320" s="610">
        <v>50</v>
      </c>
      <c r="F320" s="611">
        <v>50</v>
      </c>
      <c r="G320" s="611">
        <v>50</v>
      </c>
      <c r="H320" s="611">
        <v>50</v>
      </c>
      <c r="J320" s="137"/>
    </row>
    <row r="321" spans="1:10" ht="12" thickBot="1" x14ac:dyDescent="0.25">
      <c r="A321" s="441"/>
      <c r="B321" s="442"/>
      <c r="C321" s="332" t="s">
        <v>375</v>
      </c>
      <c r="D321" s="609">
        <v>1000</v>
      </c>
      <c r="E321" s="610">
        <v>1000</v>
      </c>
      <c r="F321" s="611">
        <v>1000</v>
      </c>
      <c r="G321" s="611">
        <v>1000</v>
      </c>
      <c r="H321" s="611">
        <v>1000</v>
      </c>
      <c r="J321" s="84"/>
    </row>
    <row r="322" spans="1:10" s="88" customFormat="1" ht="12.75" x14ac:dyDescent="0.2">
      <c r="A322" s="441"/>
      <c r="B322" s="442"/>
      <c r="C322" s="332" t="s">
        <v>376</v>
      </c>
      <c r="D322" s="609">
        <v>1000</v>
      </c>
      <c r="E322" s="610">
        <v>1000</v>
      </c>
      <c r="F322" s="611">
        <v>1000</v>
      </c>
      <c r="G322" s="611">
        <v>1000</v>
      </c>
      <c r="H322" s="611">
        <v>1000</v>
      </c>
      <c r="J322" s="85"/>
    </row>
    <row r="323" spans="1:10" s="88" customFormat="1" ht="12.75" x14ac:dyDescent="0.2">
      <c r="A323" s="441"/>
      <c r="B323" s="442"/>
      <c r="C323" s="332" t="s">
        <v>484</v>
      </c>
      <c r="D323" s="609">
        <v>1000</v>
      </c>
      <c r="E323" s="610">
        <v>1000</v>
      </c>
      <c r="F323" s="611">
        <v>1000</v>
      </c>
      <c r="G323" s="611">
        <v>1000</v>
      </c>
      <c r="H323" s="611">
        <v>1000</v>
      </c>
    </row>
    <row r="324" spans="1:10" s="88" customFormat="1" ht="12.75" x14ac:dyDescent="0.2">
      <c r="A324" s="441"/>
      <c r="B324" s="442"/>
      <c r="C324" s="332" t="s">
        <v>377</v>
      </c>
      <c r="D324" s="609">
        <v>1000</v>
      </c>
      <c r="E324" s="610">
        <v>1000</v>
      </c>
      <c r="F324" s="611">
        <v>1000</v>
      </c>
      <c r="G324" s="611">
        <v>1000</v>
      </c>
      <c r="H324" s="611">
        <v>1000</v>
      </c>
    </row>
    <row r="325" spans="1:10" s="88" customFormat="1" ht="12.75" x14ac:dyDescent="0.2">
      <c r="A325" s="441"/>
      <c r="B325" s="442"/>
      <c r="C325" s="208" t="s">
        <v>485</v>
      </c>
      <c r="D325" s="142">
        <v>1000</v>
      </c>
      <c r="E325" s="220">
        <v>1000</v>
      </c>
      <c r="F325" s="140">
        <v>1000</v>
      </c>
      <c r="G325" s="140">
        <v>1000</v>
      </c>
      <c r="H325" s="140">
        <v>1000</v>
      </c>
    </row>
    <row r="326" spans="1:10" s="88" customFormat="1" ht="13.5" thickBot="1" x14ac:dyDescent="0.25">
      <c r="A326" s="441"/>
      <c r="B326" s="442"/>
      <c r="C326" s="208" t="s">
        <v>508</v>
      </c>
      <c r="D326" s="142">
        <v>2000</v>
      </c>
      <c r="E326" s="220">
        <v>1500</v>
      </c>
      <c r="F326" s="140">
        <v>1500</v>
      </c>
      <c r="G326" s="140">
        <v>1500</v>
      </c>
      <c r="H326" s="140">
        <v>1500</v>
      </c>
      <c r="J326" s="144"/>
    </row>
    <row r="327" spans="1:10" ht="12" thickBot="1" x14ac:dyDescent="0.25">
      <c r="A327" s="441"/>
      <c r="B327" s="442"/>
      <c r="C327" s="208" t="s">
        <v>509</v>
      </c>
      <c r="D327" s="142">
        <v>100</v>
      </c>
      <c r="E327" s="220"/>
      <c r="F327" s="140"/>
      <c r="G327" s="140">
        <v>100</v>
      </c>
      <c r="H327" s="140"/>
      <c r="J327" s="84"/>
    </row>
    <row r="328" spans="1:10" x14ac:dyDescent="0.2">
      <c r="A328" s="441"/>
      <c r="B328" s="442"/>
      <c r="C328" s="208" t="s">
        <v>486</v>
      </c>
      <c r="D328" s="142">
        <v>75</v>
      </c>
      <c r="E328" s="220">
        <v>75</v>
      </c>
      <c r="F328" s="140">
        <v>75</v>
      </c>
      <c r="G328" s="140">
        <v>75</v>
      </c>
      <c r="H328" s="140">
        <v>0</v>
      </c>
      <c r="J328" s="99"/>
    </row>
    <row r="329" spans="1:10" x14ac:dyDescent="0.2">
      <c r="A329" s="441"/>
      <c r="B329" s="442"/>
      <c r="C329" s="208" t="s">
        <v>378</v>
      </c>
      <c r="D329" s="142">
        <v>50</v>
      </c>
      <c r="E329" s="220">
        <v>50</v>
      </c>
      <c r="F329" s="140">
        <v>50</v>
      </c>
      <c r="G329" s="140">
        <v>50</v>
      </c>
      <c r="H329" s="140">
        <v>50</v>
      </c>
      <c r="J329" s="100"/>
    </row>
    <row r="330" spans="1:10" s="101" customFormat="1" ht="12.75" x14ac:dyDescent="0.2">
      <c r="A330" s="441"/>
      <c r="B330" s="442"/>
      <c r="C330" s="208" t="s">
        <v>379</v>
      </c>
      <c r="D330" s="142">
        <v>350</v>
      </c>
      <c r="E330" s="220">
        <v>350</v>
      </c>
      <c r="F330" s="140">
        <v>350</v>
      </c>
      <c r="G330" s="140">
        <v>350</v>
      </c>
      <c r="H330" s="140">
        <v>350</v>
      </c>
      <c r="J330" s="93"/>
    </row>
    <row r="331" spans="1:10" x14ac:dyDescent="0.2">
      <c r="A331" s="441"/>
      <c r="B331" s="442"/>
      <c r="C331" s="208" t="s">
        <v>380</v>
      </c>
      <c r="D331" s="142">
        <v>100</v>
      </c>
      <c r="E331" s="220">
        <v>100</v>
      </c>
      <c r="F331" s="140">
        <v>100</v>
      </c>
      <c r="G331" s="140">
        <v>100</v>
      </c>
      <c r="H331" s="140">
        <v>100</v>
      </c>
      <c r="J331" s="100"/>
    </row>
    <row r="332" spans="1:10" s="88" customFormat="1" ht="12.75" x14ac:dyDescent="0.2">
      <c r="A332" s="441"/>
      <c r="B332" s="442"/>
      <c r="C332" s="208" t="s">
        <v>487</v>
      </c>
      <c r="D332" s="142">
        <v>400</v>
      </c>
      <c r="E332" s="220">
        <v>400</v>
      </c>
      <c r="F332" s="140">
        <v>400</v>
      </c>
      <c r="G332" s="140">
        <v>400</v>
      </c>
      <c r="H332" s="140">
        <v>400</v>
      </c>
      <c r="J332" s="89"/>
    </row>
    <row r="333" spans="1:10" x14ac:dyDescent="0.2">
      <c r="A333" s="441"/>
      <c r="B333" s="442"/>
      <c r="C333" s="208" t="s">
        <v>381</v>
      </c>
      <c r="D333" s="142">
        <v>500</v>
      </c>
      <c r="E333" s="220">
        <v>600</v>
      </c>
      <c r="F333" s="140">
        <v>600</v>
      </c>
      <c r="G333" s="140">
        <v>600</v>
      </c>
      <c r="H333" s="140">
        <v>600</v>
      </c>
      <c r="J333" s="100"/>
    </row>
    <row r="334" spans="1:10" s="104" customFormat="1" ht="12.75" x14ac:dyDescent="0.2">
      <c r="A334" s="441"/>
      <c r="B334" s="442"/>
      <c r="C334" s="208" t="s">
        <v>382</v>
      </c>
      <c r="D334" s="142">
        <v>100</v>
      </c>
      <c r="E334" s="220">
        <v>100</v>
      </c>
      <c r="F334" s="140">
        <v>100</v>
      </c>
      <c r="G334" s="140">
        <v>100</v>
      </c>
      <c r="H334" s="140">
        <v>100</v>
      </c>
      <c r="J334" s="96"/>
    </row>
    <row r="335" spans="1:10" s="104" customFormat="1" ht="12.75" x14ac:dyDescent="0.2">
      <c r="A335" s="441"/>
      <c r="B335" s="442"/>
      <c r="C335" s="208" t="s">
        <v>383</v>
      </c>
      <c r="D335" s="142">
        <v>50</v>
      </c>
      <c r="E335" s="220">
        <v>50</v>
      </c>
      <c r="F335" s="140">
        <v>50</v>
      </c>
      <c r="G335" s="140">
        <v>50</v>
      </c>
      <c r="H335" s="140">
        <v>50</v>
      </c>
      <c r="J335" s="96"/>
    </row>
    <row r="336" spans="1:10" s="104" customFormat="1" ht="12.75" x14ac:dyDescent="0.2">
      <c r="A336" s="441"/>
      <c r="B336" s="442"/>
      <c r="C336" s="208" t="s">
        <v>384</v>
      </c>
      <c r="D336" s="142">
        <v>100</v>
      </c>
      <c r="E336" s="220">
        <v>100</v>
      </c>
      <c r="F336" s="140">
        <v>100</v>
      </c>
      <c r="G336" s="140">
        <v>100</v>
      </c>
      <c r="H336" s="140">
        <v>100</v>
      </c>
      <c r="J336" s="96"/>
    </row>
    <row r="337" spans="1:10" s="88" customFormat="1" ht="13.5" thickBot="1" x14ac:dyDescent="0.25">
      <c r="A337" s="441"/>
      <c r="B337" s="442"/>
      <c r="C337" s="208" t="s">
        <v>385</v>
      </c>
      <c r="D337" s="142">
        <v>50</v>
      </c>
      <c r="E337" s="220"/>
      <c r="F337" s="140">
        <v>50</v>
      </c>
      <c r="G337" s="140"/>
      <c r="H337" s="140">
        <v>50</v>
      </c>
      <c r="J337" s="144"/>
    </row>
    <row r="338" spans="1:10" ht="12" thickBot="1" x14ac:dyDescent="0.25">
      <c r="A338" s="441"/>
      <c r="B338" s="442"/>
      <c r="C338" s="208" t="s">
        <v>386</v>
      </c>
      <c r="D338" s="142"/>
      <c r="E338" s="220">
        <v>20</v>
      </c>
      <c r="F338" s="140"/>
      <c r="G338" s="140">
        <v>20</v>
      </c>
      <c r="H338" s="140"/>
      <c r="J338" s="84"/>
    </row>
    <row r="339" spans="1:10" x14ac:dyDescent="0.2">
      <c r="A339" s="441"/>
      <c r="B339" s="442"/>
      <c r="C339" s="208" t="s">
        <v>387</v>
      </c>
      <c r="D339" s="142">
        <v>50</v>
      </c>
      <c r="E339" s="220"/>
      <c r="F339" s="140"/>
      <c r="G339" s="140"/>
      <c r="H339" s="140"/>
      <c r="J339" s="99"/>
    </row>
    <row r="340" spans="1:10" x14ac:dyDescent="0.2">
      <c r="A340" s="441"/>
      <c r="B340" s="442"/>
      <c r="C340" s="208" t="s">
        <v>388</v>
      </c>
      <c r="D340" s="142">
        <v>130</v>
      </c>
      <c r="E340" s="220">
        <v>150</v>
      </c>
      <c r="F340" s="140">
        <v>150</v>
      </c>
      <c r="G340" s="140">
        <v>150</v>
      </c>
      <c r="H340" s="140">
        <v>150</v>
      </c>
      <c r="J340" s="100"/>
    </row>
    <row r="341" spans="1:10" s="101" customFormat="1" ht="12.75" x14ac:dyDescent="0.2">
      <c r="A341" s="441"/>
      <c r="B341" s="442"/>
      <c r="C341" s="208" t="s">
        <v>389</v>
      </c>
      <c r="D341" s="142">
        <v>100</v>
      </c>
      <c r="E341" s="220">
        <v>100</v>
      </c>
      <c r="F341" s="140">
        <v>100</v>
      </c>
      <c r="G341" s="140">
        <v>100</v>
      </c>
      <c r="H341" s="140">
        <v>100</v>
      </c>
      <c r="J341" s="93"/>
    </row>
    <row r="342" spans="1:10" x14ac:dyDescent="0.2">
      <c r="A342" s="441"/>
      <c r="B342" s="442"/>
      <c r="C342" s="208" t="s">
        <v>390</v>
      </c>
      <c r="D342" s="142">
        <v>400</v>
      </c>
      <c r="E342" s="220">
        <v>400</v>
      </c>
      <c r="F342" s="140">
        <v>400</v>
      </c>
      <c r="G342" s="140">
        <v>400</v>
      </c>
      <c r="H342" s="140">
        <v>400</v>
      </c>
      <c r="J342" s="100"/>
    </row>
    <row r="343" spans="1:10" s="88" customFormat="1" ht="12.75" x14ac:dyDescent="0.2">
      <c r="A343" s="441"/>
      <c r="B343" s="442"/>
      <c r="C343" s="208" t="s">
        <v>391</v>
      </c>
      <c r="D343" s="142">
        <v>200</v>
      </c>
      <c r="E343" s="220">
        <v>200</v>
      </c>
      <c r="F343" s="140">
        <v>200</v>
      </c>
      <c r="G343" s="140">
        <v>200</v>
      </c>
      <c r="H343" s="140">
        <v>200</v>
      </c>
      <c r="J343" s="89"/>
    </row>
    <row r="344" spans="1:10" x14ac:dyDescent="0.2">
      <c r="A344" s="441"/>
      <c r="B344" s="442"/>
      <c r="C344" s="208" t="s">
        <v>315</v>
      </c>
      <c r="D344" s="142">
        <v>70</v>
      </c>
      <c r="E344" s="220">
        <v>70</v>
      </c>
      <c r="F344" s="140">
        <v>70</v>
      </c>
      <c r="G344" s="140">
        <v>70</v>
      </c>
      <c r="H344" s="140">
        <v>70</v>
      </c>
      <c r="J344" s="100"/>
    </row>
    <row r="345" spans="1:10" s="104" customFormat="1" ht="12.75" x14ac:dyDescent="0.2">
      <c r="A345" s="441"/>
      <c r="B345" s="442"/>
      <c r="C345" s="208" t="s">
        <v>488</v>
      </c>
      <c r="D345" s="142">
        <v>170</v>
      </c>
      <c r="E345" s="220">
        <v>200</v>
      </c>
      <c r="F345" s="140">
        <v>200</v>
      </c>
      <c r="G345" s="140">
        <v>200</v>
      </c>
      <c r="H345" s="140">
        <v>200</v>
      </c>
      <c r="J345" s="96"/>
    </row>
    <row r="346" spans="1:10" s="104" customFormat="1" ht="12.75" x14ac:dyDescent="0.2">
      <c r="A346" s="441"/>
      <c r="B346" s="442"/>
      <c r="C346" s="208" t="s">
        <v>489</v>
      </c>
      <c r="D346" s="142">
        <v>100</v>
      </c>
      <c r="E346" s="220">
        <v>100</v>
      </c>
      <c r="F346" s="140">
        <v>100</v>
      </c>
      <c r="G346" s="140">
        <v>100</v>
      </c>
      <c r="H346" s="140">
        <v>100</v>
      </c>
      <c r="J346" s="96"/>
    </row>
    <row r="347" spans="1:10" s="104" customFormat="1" ht="12.75" x14ac:dyDescent="0.2">
      <c r="A347" s="441"/>
      <c r="B347" s="442"/>
      <c r="C347" s="208" t="s">
        <v>490</v>
      </c>
      <c r="D347" s="142">
        <v>50</v>
      </c>
      <c r="E347" s="220"/>
      <c r="F347" s="140"/>
      <c r="G347" s="140"/>
      <c r="H347" s="140"/>
      <c r="J347" s="96"/>
    </row>
    <row r="348" spans="1:10" s="104" customFormat="1" ht="12.75" x14ac:dyDescent="0.2">
      <c r="A348" s="441"/>
      <c r="B348" s="442"/>
      <c r="C348" s="208" t="s">
        <v>491</v>
      </c>
      <c r="D348" s="142">
        <v>100</v>
      </c>
      <c r="E348" s="220">
        <v>100</v>
      </c>
      <c r="F348" s="140">
        <v>100</v>
      </c>
      <c r="G348" s="140">
        <v>100</v>
      </c>
      <c r="H348" s="140">
        <v>100</v>
      </c>
      <c r="J348" s="96"/>
    </row>
    <row r="349" spans="1:10" s="104" customFormat="1" ht="12.75" x14ac:dyDescent="0.2">
      <c r="A349" s="441"/>
      <c r="B349" s="442"/>
      <c r="C349" s="208" t="s">
        <v>392</v>
      </c>
      <c r="D349" s="142">
        <v>50</v>
      </c>
      <c r="E349" s="220">
        <v>50</v>
      </c>
      <c r="F349" s="140">
        <v>50</v>
      </c>
      <c r="G349" s="140">
        <v>50</v>
      </c>
      <c r="H349" s="140">
        <v>50</v>
      </c>
      <c r="J349" s="96"/>
    </row>
    <row r="350" spans="1:10" s="92" customFormat="1" ht="12.75" x14ac:dyDescent="0.2">
      <c r="A350" s="441"/>
      <c r="B350" s="442"/>
      <c r="C350" s="208" t="s">
        <v>628</v>
      </c>
      <c r="D350" s="142"/>
      <c r="E350" s="220">
        <v>70</v>
      </c>
      <c r="F350" s="140">
        <v>70</v>
      </c>
      <c r="G350" s="140">
        <v>70</v>
      </c>
      <c r="H350" s="140">
        <v>70</v>
      </c>
      <c r="J350" s="107"/>
    </row>
    <row r="351" spans="1:10" x14ac:dyDescent="0.2">
      <c r="A351" s="441"/>
      <c r="B351" s="442"/>
      <c r="C351" s="208" t="s">
        <v>629</v>
      </c>
      <c r="D351" s="142"/>
      <c r="E351" s="220">
        <v>80</v>
      </c>
      <c r="F351" s="140">
        <v>80</v>
      </c>
      <c r="G351" s="140">
        <v>80</v>
      </c>
      <c r="H351" s="140">
        <v>80</v>
      </c>
      <c r="J351" s="100"/>
    </row>
    <row r="352" spans="1:10" s="104" customFormat="1" ht="12.75" x14ac:dyDescent="0.2">
      <c r="A352" s="441"/>
      <c r="B352" s="442"/>
      <c r="C352" s="208" t="s">
        <v>630</v>
      </c>
      <c r="D352" s="142"/>
      <c r="E352" s="220">
        <v>50</v>
      </c>
      <c r="F352" s="140">
        <v>50</v>
      </c>
      <c r="G352" s="140">
        <v>50</v>
      </c>
      <c r="H352" s="140">
        <v>50</v>
      </c>
      <c r="J352" s="96"/>
    </row>
    <row r="353" spans="1:10" s="104" customFormat="1" ht="12.75" x14ac:dyDescent="0.2">
      <c r="A353" s="441"/>
      <c r="B353" s="442"/>
      <c r="C353" s="208" t="s">
        <v>631</v>
      </c>
      <c r="D353" s="142"/>
      <c r="E353" s="220">
        <v>100</v>
      </c>
      <c r="F353" s="140">
        <v>100</v>
      </c>
      <c r="G353" s="140">
        <v>100</v>
      </c>
      <c r="H353" s="140">
        <v>100</v>
      </c>
      <c r="J353" s="96"/>
    </row>
    <row r="354" spans="1:10" s="104" customFormat="1" ht="12.75" x14ac:dyDescent="0.2">
      <c r="A354" s="441"/>
      <c r="B354" s="442"/>
      <c r="C354" s="208" t="s">
        <v>632</v>
      </c>
      <c r="D354" s="142"/>
      <c r="E354" s="220">
        <v>100</v>
      </c>
      <c r="F354" s="140"/>
      <c r="G354" s="140">
        <v>100</v>
      </c>
      <c r="H354" s="140"/>
      <c r="J354" s="96"/>
    </row>
    <row r="355" spans="1:10" s="104" customFormat="1" ht="12.75" x14ac:dyDescent="0.2">
      <c r="A355" s="441"/>
      <c r="B355" s="442"/>
      <c r="C355" s="211" t="s">
        <v>529</v>
      </c>
      <c r="D355" s="142">
        <v>400</v>
      </c>
      <c r="E355" s="220">
        <v>400</v>
      </c>
      <c r="F355" s="140">
        <v>400</v>
      </c>
      <c r="G355" s="140">
        <v>400</v>
      </c>
      <c r="H355" s="140">
        <v>400</v>
      </c>
      <c r="J355" s="103"/>
    </row>
    <row r="356" spans="1:10" s="94" customFormat="1" ht="22.5" x14ac:dyDescent="0.2">
      <c r="A356" s="441"/>
      <c r="B356" s="442"/>
      <c r="C356" s="138" t="s">
        <v>346</v>
      </c>
      <c r="D356" s="142"/>
      <c r="E356" s="220"/>
      <c r="F356" s="140"/>
      <c r="G356" s="140"/>
      <c r="H356" s="140"/>
      <c r="J356" s="93"/>
    </row>
    <row r="357" spans="1:10" x14ac:dyDescent="0.2">
      <c r="A357" s="441"/>
      <c r="B357" s="450" t="s">
        <v>39</v>
      </c>
      <c r="C357" s="521" t="s">
        <v>228</v>
      </c>
      <c r="D357" s="141">
        <v>6364.63</v>
      </c>
      <c r="E357" s="141">
        <v>5964.6502</v>
      </c>
      <c r="F357" s="141">
        <v>5989.7201599999999</v>
      </c>
      <c r="G357" s="141">
        <v>5989.9300400000002</v>
      </c>
      <c r="H357" s="141">
        <v>4899</v>
      </c>
      <c r="J357" s="100"/>
    </row>
    <row r="358" spans="1:10" s="104" customFormat="1" ht="12.75" x14ac:dyDescent="0.2">
      <c r="A358" s="441"/>
      <c r="B358" s="442"/>
      <c r="C358" s="208" t="s">
        <v>316</v>
      </c>
      <c r="D358" s="142">
        <v>100</v>
      </c>
      <c r="E358" s="220">
        <v>100</v>
      </c>
      <c r="F358" s="140">
        <v>100</v>
      </c>
      <c r="G358" s="140">
        <v>100</v>
      </c>
      <c r="H358" s="140">
        <v>100</v>
      </c>
      <c r="J358" s="96"/>
    </row>
    <row r="359" spans="1:10" s="104" customFormat="1" ht="22.5" x14ac:dyDescent="0.2">
      <c r="A359" s="441"/>
      <c r="B359" s="442"/>
      <c r="C359" s="211" t="s">
        <v>199</v>
      </c>
      <c r="D359" s="142">
        <v>300</v>
      </c>
      <c r="E359" s="220">
        <v>325</v>
      </c>
      <c r="F359" s="140">
        <v>325</v>
      </c>
      <c r="G359" s="140">
        <v>325</v>
      </c>
      <c r="H359" s="140">
        <v>325</v>
      </c>
      <c r="J359" s="96"/>
    </row>
    <row r="360" spans="1:10" s="94" customFormat="1" ht="12.75" x14ac:dyDescent="0.2">
      <c r="A360" s="441"/>
      <c r="B360" s="442"/>
      <c r="C360" s="210" t="s">
        <v>317</v>
      </c>
      <c r="D360" s="142">
        <v>30</v>
      </c>
      <c r="E360" s="220">
        <v>30</v>
      </c>
      <c r="F360" s="140">
        <v>30</v>
      </c>
      <c r="G360" s="140">
        <v>30</v>
      </c>
      <c r="H360" s="140">
        <v>30</v>
      </c>
      <c r="J360" s="89"/>
    </row>
    <row r="361" spans="1:10" ht="22.5" x14ac:dyDescent="0.2">
      <c r="A361" s="441"/>
      <c r="B361" s="442"/>
      <c r="C361" s="210" t="s">
        <v>407</v>
      </c>
      <c r="D361" s="142">
        <v>50</v>
      </c>
      <c r="E361" s="220">
        <v>50</v>
      </c>
      <c r="F361" s="140">
        <v>50</v>
      </c>
      <c r="G361" s="140">
        <v>50</v>
      </c>
      <c r="H361" s="140">
        <v>50</v>
      </c>
      <c r="J361" s="100"/>
    </row>
    <row r="362" spans="1:10" s="104" customFormat="1" ht="22.5" x14ac:dyDescent="0.2">
      <c r="A362" s="441"/>
      <c r="B362" s="442"/>
      <c r="C362" s="210" t="s">
        <v>318</v>
      </c>
      <c r="D362" s="142">
        <v>50</v>
      </c>
      <c r="E362" s="220">
        <v>50</v>
      </c>
      <c r="F362" s="140">
        <v>50</v>
      </c>
      <c r="G362" s="140">
        <v>50</v>
      </c>
      <c r="H362" s="140">
        <v>50</v>
      </c>
      <c r="J362" s="96"/>
    </row>
    <row r="363" spans="1:10" s="104" customFormat="1" ht="12.75" x14ac:dyDescent="0.2">
      <c r="A363" s="441"/>
      <c r="B363" s="442"/>
      <c r="C363" s="208" t="s">
        <v>319</v>
      </c>
      <c r="D363" s="142">
        <v>104</v>
      </c>
      <c r="E363" s="220">
        <v>104</v>
      </c>
      <c r="F363" s="140">
        <v>104</v>
      </c>
      <c r="G363" s="140">
        <v>104</v>
      </c>
      <c r="H363" s="140">
        <v>104</v>
      </c>
      <c r="J363" s="108"/>
    </row>
    <row r="364" spans="1:10" s="104" customFormat="1" ht="22.5" x14ac:dyDescent="0.2">
      <c r="A364" s="441"/>
      <c r="B364" s="442"/>
      <c r="C364" s="210" t="s">
        <v>320</v>
      </c>
      <c r="D364" s="142">
        <v>300</v>
      </c>
      <c r="E364" s="220">
        <v>300</v>
      </c>
      <c r="F364" s="140">
        <v>300</v>
      </c>
      <c r="G364" s="140">
        <v>300</v>
      </c>
      <c r="H364" s="140">
        <v>300</v>
      </c>
      <c r="J364" s="108"/>
    </row>
    <row r="365" spans="1:10" s="104" customFormat="1" ht="22.5" x14ac:dyDescent="0.2">
      <c r="A365" s="441"/>
      <c r="B365" s="442"/>
      <c r="C365" s="210" t="s">
        <v>408</v>
      </c>
      <c r="D365" s="142">
        <v>920</v>
      </c>
      <c r="E365" s="220">
        <v>831</v>
      </c>
      <c r="F365" s="140">
        <v>920</v>
      </c>
      <c r="G365" s="140">
        <v>920</v>
      </c>
      <c r="H365" s="140">
        <v>920</v>
      </c>
      <c r="J365" s="108"/>
    </row>
    <row r="366" spans="1:10" s="94" customFormat="1" ht="12.75" x14ac:dyDescent="0.2">
      <c r="A366" s="441"/>
      <c r="B366" s="442"/>
      <c r="C366" s="210" t="s">
        <v>321</v>
      </c>
      <c r="D366" s="142">
        <v>120</v>
      </c>
      <c r="E366" s="220">
        <v>120</v>
      </c>
      <c r="F366" s="140">
        <v>120</v>
      </c>
      <c r="G366" s="140">
        <v>120</v>
      </c>
      <c r="H366" s="140">
        <v>120</v>
      </c>
      <c r="J366" s="89"/>
    </row>
    <row r="367" spans="1:10" s="104" customFormat="1" ht="12.75" x14ac:dyDescent="0.2">
      <c r="A367" s="441"/>
      <c r="B367" s="442"/>
      <c r="C367" s="138" t="s">
        <v>322</v>
      </c>
      <c r="D367" s="142">
        <v>300</v>
      </c>
      <c r="E367" s="220">
        <v>300</v>
      </c>
      <c r="F367" s="140">
        <v>300</v>
      </c>
      <c r="G367" s="140">
        <v>300</v>
      </c>
      <c r="H367" s="140">
        <v>300</v>
      </c>
      <c r="J367" s="96"/>
    </row>
    <row r="368" spans="1:10" s="104" customFormat="1" ht="12.75" x14ac:dyDescent="0.2">
      <c r="A368" s="441"/>
      <c r="B368" s="442"/>
      <c r="C368" s="138" t="s">
        <v>409</v>
      </c>
      <c r="D368" s="142">
        <v>300</v>
      </c>
      <c r="E368" s="220"/>
      <c r="F368" s="140"/>
      <c r="G368" s="140"/>
      <c r="H368" s="140"/>
      <c r="J368" s="96"/>
    </row>
    <row r="369" spans="1:10" s="104" customFormat="1" ht="12.75" x14ac:dyDescent="0.2">
      <c r="A369" s="441"/>
      <c r="B369" s="442"/>
      <c r="C369" s="210" t="s">
        <v>530</v>
      </c>
      <c r="D369" s="142">
        <v>1090.6300000000001</v>
      </c>
      <c r="E369" s="220">
        <v>1154.6502</v>
      </c>
      <c r="F369" s="140">
        <v>923.72015999999996</v>
      </c>
      <c r="G369" s="140">
        <v>230.93003999999999</v>
      </c>
      <c r="H369" s="140"/>
      <c r="J369" s="96"/>
    </row>
    <row r="370" spans="1:10" s="94" customFormat="1" ht="12.75" x14ac:dyDescent="0.2">
      <c r="A370" s="441"/>
      <c r="B370" s="442"/>
      <c r="C370" s="210" t="s">
        <v>633</v>
      </c>
      <c r="D370" s="142"/>
      <c r="E370" s="220"/>
      <c r="F370" s="140">
        <v>167</v>
      </c>
      <c r="G370" s="140">
        <v>860</v>
      </c>
      <c r="H370" s="140"/>
      <c r="J370" s="89"/>
    </row>
    <row r="371" spans="1:10" s="94" customFormat="1" ht="22.5" x14ac:dyDescent="0.2">
      <c r="A371" s="441"/>
      <c r="B371" s="442"/>
      <c r="C371" s="210" t="s">
        <v>325</v>
      </c>
      <c r="D371" s="142">
        <v>1500</v>
      </c>
      <c r="E371" s="220">
        <v>1500</v>
      </c>
      <c r="F371" s="140">
        <v>1500</v>
      </c>
      <c r="G371" s="140">
        <v>1500</v>
      </c>
      <c r="H371" s="140">
        <v>1500</v>
      </c>
      <c r="J371" s="89"/>
    </row>
    <row r="372" spans="1:10" ht="22.5" x14ac:dyDescent="0.2">
      <c r="A372" s="441"/>
      <c r="B372" s="442"/>
      <c r="C372" s="138" t="s">
        <v>326</v>
      </c>
      <c r="D372" s="142">
        <v>200</v>
      </c>
      <c r="E372" s="220">
        <v>200</v>
      </c>
      <c r="F372" s="140">
        <v>200</v>
      </c>
      <c r="G372" s="140">
        <v>200</v>
      </c>
      <c r="H372" s="140">
        <v>200</v>
      </c>
      <c r="J372" s="100"/>
    </row>
    <row r="373" spans="1:10" s="104" customFormat="1" ht="22.5" x14ac:dyDescent="0.2">
      <c r="A373" s="441"/>
      <c r="B373" s="442"/>
      <c r="C373" s="138" t="s">
        <v>496</v>
      </c>
      <c r="D373" s="142">
        <v>400</v>
      </c>
      <c r="E373" s="220">
        <v>400</v>
      </c>
      <c r="F373" s="140">
        <v>400</v>
      </c>
      <c r="G373" s="140">
        <v>400</v>
      </c>
      <c r="H373" s="140">
        <v>400</v>
      </c>
      <c r="J373" s="96"/>
    </row>
    <row r="374" spans="1:10" s="104" customFormat="1" ht="12.75" x14ac:dyDescent="0.2">
      <c r="A374" s="441"/>
      <c r="B374" s="442"/>
      <c r="C374" s="138" t="s">
        <v>323</v>
      </c>
      <c r="D374" s="142">
        <v>250</v>
      </c>
      <c r="E374" s="220">
        <v>250</v>
      </c>
      <c r="F374" s="140">
        <v>250</v>
      </c>
      <c r="G374" s="140">
        <v>250</v>
      </c>
      <c r="H374" s="140">
        <v>250</v>
      </c>
      <c r="J374" s="96"/>
    </row>
    <row r="375" spans="1:10" s="94" customFormat="1" ht="12.75" x14ac:dyDescent="0.2">
      <c r="A375" s="441"/>
      <c r="B375" s="442"/>
      <c r="C375" s="138" t="s">
        <v>324</v>
      </c>
      <c r="D375" s="142">
        <v>350</v>
      </c>
      <c r="E375" s="220">
        <v>250</v>
      </c>
      <c r="F375" s="140">
        <v>250</v>
      </c>
      <c r="G375" s="140">
        <v>250</v>
      </c>
      <c r="H375" s="140">
        <v>250</v>
      </c>
      <c r="J375" s="89"/>
    </row>
    <row r="376" spans="1:10" x14ac:dyDescent="0.2">
      <c r="A376" s="441"/>
      <c r="B376" s="442"/>
      <c r="C376" s="138" t="s">
        <v>240</v>
      </c>
      <c r="D376" s="142"/>
      <c r="E376" s="220"/>
      <c r="F376" s="140"/>
      <c r="G376" s="140"/>
      <c r="H376" s="140"/>
      <c r="J376" s="100"/>
    </row>
    <row r="377" spans="1:10" s="104" customFormat="1" ht="12.75" x14ac:dyDescent="0.2">
      <c r="A377" s="441"/>
      <c r="B377" s="450" t="s">
        <v>43</v>
      </c>
      <c r="C377" s="521" t="s">
        <v>229</v>
      </c>
      <c r="D377" s="141">
        <v>44600</v>
      </c>
      <c r="E377" s="141">
        <v>44600</v>
      </c>
      <c r="F377" s="141">
        <v>44600</v>
      </c>
      <c r="G377" s="141">
        <v>45556.6</v>
      </c>
      <c r="H377" s="141">
        <v>45556.6</v>
      </c>
      <c r="J377" s="96"/>
    </row>
    <row r="378" spans="1:10" s="104" customFormat="1" ht="12.75" x14ac:dyDescent="0.2">
      <c r="A378" s="441"/>
      <c r="B378" s="442"/>
      <c r="C378" s="138" t="s">
        <v>200</v>
      </c>
      <c r="D378" s="142">
        <v>2200</v>
      </c>
      <c r="E378" s="220">
        <v>2200</v>
      </c>
      <c r="F378" s="140">
        <v>2200</v>
      </c>
      <c r="G378" s="140">
        <v>2200</v>
      </c>
      <c r="H378" s="140">
        <v>2200</v>
      </c>
      <c r="J378" s="96"/>
    </row>
    <row r="379" spans="1:10" s="104" customFormat="1" ht="12.75" x14ac:dyDescent="0.2">
      <c r="A379" s="441"/>
      <c r="B379" s="442"/>
      <c r="C379" s="138" t="s">
        <v>498</v>
      </c>
      <c r="D379" s="142">
        <v>5000</v>
      </c>
      <c r="E379" s="220">
        <v>5000</v>
      </c>
      <c r="F379" s="140">
        <v>5000</v>
      </c>
      <c r="G379" s="140">
        <v>5000</v>
      </c>
      <c r="H379" s="140">
        <v>5000</v>
      </c>
      <c r="J379" s="108"/>
    </row>
    <row r="380" spans="1:10" s="94" customFormat="1" ht="12.75" x14ac:dyDescent="0.2">
      <c r="A380" s="441"/>
      <c r="B380" s="442"/>
      <c r="C380" s="139" t="s">
        <v>148</v>
      </c>
      <c r="D380" s="142">
        <v>15497.4</v>
      </c>
      <c r="E380" s="220">
        <v>15497.4</v>
      </c>
      <c r="F380" s="140">
        <v>15497.4</v>
      </c>
      <c r="G380" s="140">
        <v>16454</v>
      </c>
      <c r="H380" s="140">
        <v>16454</v>
      </c>
      <c r="J380" s="106"/>
    </row>
    <row r="381" spans="1:10" x14ac:dyDescent="0.2">
      <c r="A381" s="441"/>
      <c r="B381" s="442"/>
      <c r="C381" s="139" t="s">
        <v>149</v>
      </c>
      <c r="D381" s="142">
        <v>5000</v>
      </c>
      <c r="E381" s="220">
        <v>5000</v>
      </c>
      <c r="F381" s="140">
        <v>5000</v>
      </c>
      <c r="G381" s="140">
        <v>5000</v>
      </c>
      <c r="H381" s="140">
        <v>5000</v>
      </c>
      <c r="J381" s="109"/>
    </row>
    <row r="382" spans="1:10" s="104" customFormat="1" ht="12.75" x14ac:dyDescent="0.2">
      <c r="A382" s="441"/>
      <c r="B382" s="442"/>
      <c r="C382" s="139" t="s">
        <v>327</v>
      </c>
      <c r="D382" s="142">
        <v>1302.5999999999999</v>
      </c>
      <c r="E382" s="220">
        <v>1302.5999999999999</v>
      </c>
      <c r="F382" s="140">
        <v>1302.5999999999999</v>
      </c>
      <c r="G382" s="140">
        <v>1302.5999999999999</v>
      </c>
      <c r="H382" s="140">
        <v>1302.5999999999999</v>
      </c>
      <c r="J382" s="96"/>
    </row>
    <row r="383" spans="1:10" s="104" customFormat="1" ht="12.75" x14ac:dyDescent="0.2">
      <c r="A383" s="441"/>
      <c r="B383" s="442"/>
      <c r="C383" s="139" t="s">
        <v>275</v>
      </c>
      <c r="D383" s="142">
        <v>200</v>
      </c>
      <c r="E383" s="220">
        <v>200</v>
      </c>
      <c r="F383" s="140">
        <v>200</v>
      </c>
      <c r="G383" s="140">
        <v>200</v>
      </c>
      <c r="H383" s="140">
        <v>200</v>
      </c>
      <c r="J383" s="103"/>
    </row>
    <row r="384" spans="1:10" s="104" customFormat="1" ht="12.75" x14ac:dyDescent="0.2">
      <c r="A384" s="441"/>
      <c r="B384" s="442"/>
      <c r="C384" s="139" t="s">
        <v>412</v>
      </c>
      <c r="D384" s="142">
        <v>15000</v>
      </c>
      <c r="E384" s="220">
        <v>15000</v>
      </c>
      <c r="F384" s="140">
        <v>15000</v>
      </c>
      <c r="G384" s="140">
        <v>15000</v>
      </c>
      <c r="H384" s="140">
        <v>15000</v>
      </c>
      <c r="J384" s="103"/>
    </row>
    <row r="385" spans="1:10" s="104" customFormat="1" ht="22.5" x14ac:dyDescent="0.2">
      <c r="A385" s="441"/>
      <c r="B385" s="442"/>
      <c r="C385" s="139" t="s">
        <v>419</v>
      </c>
      <c r="D385" s="142">
        <v>400</v>
      </c>
      <c r="E385" s="220">
        <v>400</v>
      </c>
      <c r="F385" s="140">
        <v>400</v>
      </c>
      <c r="G385" s="140">
        <v>400</v>
      </c>
      <c r="H385" s="140">
        <v>400</v>
      </c>
      <c r="J385" s="103"/>
    </row>
    <row r="386" spans="1:10" s="104" customFormat="1" ht="12.75" x14ac:dyDescent="0.2">
      <c r="A386" s="441"/>
      <c r="B386" s="442"/>
      <c r="C386" s="138" t="s">
        <v>240</v>
      </c>
      <c r="D386" s="142"/>
      <c r="E386" s="220"/>
      <c r="F386" s="140"/>
      <c r="G386" s="140"/>
      <c r="H386" s="140"/>
      <c r="J386" s="103"/>
    </row>
    <row r="387" spans="1:10" s="104" customFormat="1" ht="12.75" x14ac:dyDescent="0.2">
      <c r="A387" s="441"/>
      <c r="B387" s="450" t="s">
        <v>52</v>
      </c>
      <c r="C387" s="521" t="s">
        <v>350</v>
      </c>
      <c r="D387" s="141">
        <v>0</v>
      </c>
      <c r="E387" s="141">
        <v>0</v>
      </c>
      <c r="F387" s="141">
        <v>0</v>
      </c>
      <c r="G387" s="141">
        <v>0</v>
      </c>
      <c r="H387" s="141">
        <v>0</v>
      </c>
      <c r="J387" s="103"/>
    </row>
    <row r="388" spans="1:10" s="104" customFormat="1" ht="12.75" x14ac:dyDescent="0.2">
      <c r="A388" s="441"/>
      <c r="B388" s="442"/>
      <c r="C388" s="138" t="s">
        <v>351</v>
      </c>
      <c r="D388" s="142">
        <v>0</v>
      </c>
      <c r="E388" s="220"/>
      <c r="F388" s="140"/>
      <c r="G388" s="140"/>
      <c r="H388" s="140"/>
      <c r="J388" s="103"/>
    </row>
    <row r="389" spans="1:10" s="104" customFormat="1" ht="12.75" x14ac:dyDescent="0.2">
      <c r="A389" s="509">
        <v>919</v>
      </c>
      <c r="B389" s="510" t="s">
        <v>15</v>
      </c>
      <c r="C389" s="511" t="s">
        <v>189</v>
      </c>
      <c r="D389" s="440">
        <v>52000</v>
      </c>
      <c r="E389" s="440">
        <v>81800</v>
      </c>
      <c r="F389" s="440">
        <v>43135.6</v>
      </c>
      <c r="G389" s="440">
        <v>54527.2952</v>
      </c>
      <c r="H389" s="440">
        <v>55977.441598400001</v>
      </c>
      <c r="J389" s="103"/>
    </row>
    <row r="390" spans="1:10" s="104" customFormat="1" ht="12.75" x14ac:dyDescent="0.2">
      <c r="A390" s="441"/>
      <c r="B390" s="523" t="s">
        <v>22</v>
      </c>
      <c r="C390" s="512" t="s">
        <v>216</v>
      </c>
      <c r="D390" s="444">
        <v>52000</v>
      </c>
      <c r="E390" s="444">
        <v>81800</v>
      </c>
      <c r="F390" s="444">
        <v>43135.6</v>
      </c>
      <c r="G390" s="444">
        <v>54527.2952</v>
      </c>
      <c r="H390" s="444">
        <v>55977.441598400001</v>
      </c>
      <c r="J390" s="103"/>
    </row>
    <row r="391" spans="1:10" s="104" customFormat="1" ht="12.75" x14ac:dyDescent="0.2">
      <c r="A391" s="441"/>
      <c r="B391" s="523"/>
      <c r="C391" s="506" t="s">
        <v>121</v>
      </c>
      <c r="D391" s="447">
        <v>33600</v>
      </c>
      <c r="E391" s="214">
        <v>31800</v>
      </c>
      <c r="F391" s="198">
        <v>33135.599999999999</v>
      </c>
      <c r="G391" s="198">
        <v>34527.2952</v>
      </c>
      <c r="H391" s="198">
        <v>35977.441598400001</v>
      </c>
      <c r="J391" s="103"/>
    </row>
    <row r="392" spans="1:10" s="104" customFormat="1" ht="12.75" x14ac:dyDescent="0.2">
      <c r="A392" s="441"/>
      <c r="B392" s="523"/>
      <c r="C392" s="208" t="s">
        <v>341</v>
      </c>
      <c r="D392" s="447">
        <v>18400</v>
      </c>
      <c r="E392" s="214"/>
      <c r="F392" s="198">
        <v>10000</v>
      </c>
      <c r="G392" s="198">
        <v>20000</v>
      </c>
      <c r="H392" s="198">
        <v>20000</v>
      </c>
      <c r="J392" s="103"/>
    </row>
    <row r="393" spans="1:10" s="104" customFormat="1" ht="12.75" x14ac:dyDescent="0.2">
      <c r="A393" s="441"/>
      <c r="B393" s="523"/>
      <c r="C393" s="208" t="s">
        <v>340</v>
      </c>
      <c r="D393" s="447"/>
      <c r="E393" s="214"/>
      <c r="F393" s="198"/>
      <c r="G393" s="198"/>
      <c r="H393" s="198"/>
      <c r="J393" s="103"/>
    </row>
    <row r="394" spans="1:10" s="94" customFormat="1" ht="12.75" x14ac:dyDescent="0.2">
      <c r="A394" s="441"/>
      <c r="B394" s="523"/>
      <c r="C394" s="506" t="s">
        <v>210</v>
      </c>
      <c r="D394" s="447"/>
      <c r="E394" s="214">
        <v>50000</v>
      </c>
      <c r="F394" s="198"/>
      <c r="G394" s="198"/>
      <c r="H394" s="198"/>
      <c r="J394" s="106"/>
    </row>
    <row r="395" spans="1:10" ht="12" thickBot="1" x14ac:dyDescent="0.25">
      <c r="A395" s="509">
        <v>920</v>
      </c>
      <c r="B395" s="510" t="s">
        <v>15</v>
      </c>
      <c r="C395" s="511" t="s">
        <v>122</v>
      </c>
      <c r="D395" s="440">
        <v>364605.54000000004</v>
      </c>
      <c r="E395" s="440">
        <v>319570.28000000003</v>
      </c>
      <c r="F395" s="440">
        <v>441977.78</v>
      </c>
      <c r="G395" s="440">
        <v>492777.78</v>
      </c>
      <c r="H395" s="440">
        <v>492777.78</v>
      </c>
      <c r="J395" s="109"/>
    </row>
    <row r="396" spans="1:10" s="82" customFormat="1" ht="12" thickBot="1" x14ac:dyDescent="0.25">
      <c r="A396" s="441"/>
      <c r="B396" s="450" t="s">
        <v>13</v>
      </c>
      <c r="C396" s="451" t="s">
        <v>107</v>
      </c>
      <c r="D396" s="448">
        <v>0</v>
      </c>
      <c r="E396" s="448">
        <v>0</v>
      </c>
      <c r="F396" s="448">
        <v>0</v>
      </c>
      <c r="G396" s="448">
        <v>0</v>
      </c>
      <c r="H396" s="448">
        <v>0</v>
      </c>
      <c r="J396" s="110"/>
    </row>
    <row r="397" spans="1:10" x14ac:dyDescent="0.2">
      <c r="A397" s="441"/>
      <c r="B397" s="450"/>
      <c r="C397" s="138" t="s">
        <v>123</v>
      </c>
      <c r="D397" s="447">
        <v>0</v>
      </c>
      <c r="E397" s="214">
        <v>0</v>
      </c>
      <c r="F397" s="198">
        <v>0</v>
      </c>
      <c r="G397" s="198"/>
      <c r="H397" s="198"/>
      <c r="J397" s="89"/>
    </row>
    <row r="398" spans="1:10" x14ac:dyDescent="0.2">
      <c r="A398" s="441"/>
      <c r="B398" s="450" t="s">
        <v>20</v>
      </c>
      <c r="C398" s="451" t="s">
        <v>110</v>
      </c>
      <c r="D398" s="444">
        <v>0</v>
      </c>
      <c r="E398" s="444">
        <v>0</v>
      </c>
      <c r="F398" s="444">
        <v>0</v>
      </c>
      <c r="G398" s="444">
        <v>0</v>
      </c>
      <c r="H398" s="444">
        <v>0</v>
      </c>
      <c r="J398" s="89"/>
    </row>
    <row r="399" spans="1:10" s="101" customFormat="1" ht="12.75" x14ac:dyDescent="0.2">
      <c r="A399" s="441"/>
      <c r="B399" s="450"/>
      <c r="C399" s="139" t="s">
        <v>123</v>
      </c>
      <c r="D399" s="447">
        <v>0</v>
      </c>
      <c r="E399" s="214">
        <v>0</v>
      </c>
      <c r="F399" s="198">
        <v>0</v>
      </c>
      <c r="G399" s="198">
        <v>0</v>
      </c>
      <c r="H399" s="198">
        <v>0</v>
      </c>
      <c r="J399" s="93"/>
    </row>
    <row r="400" spans="1:10" s="101" customFormat="1" ht="12.75" x14ac:dyDescent="0.2">
      <c r="A400" s="441"/>
      <c r="B400" s="450" t="s">
        <v>26</v>
      </c>
      <c r="C400" s="514" t="s">
        <v>113</v>
      </c>
      <c r="D400" s="448">
        <v>35200</v>
      </c>
      <c r="E400" s="448">
        <v>20000</v>
      </c>
      <c r="F400" s="448">
        <v>30000</v>
      </c>
      <c r="G400" s="448">
        <v>30000</v>
      </c>
      <c r="H400" s="448">
        <v>30000</v>
      </c>
      <c r="J400" s="93"/>
    </row>
    <row r="401" spans="1:10" x14ac:dyDescent="0.2">
      <c r="A401" s="441"/>
      <c r="B401" s="456"/>
      <c r="C401" s="139" t="s">
        <v>123</v>
      </c>
      <c r="D401" s="447">
        <v>35200</v>
      </c>
      <c r="E401" s="214">
        <v>20000</v>
      </c>
      <c r="F401" s="198">
        <v>30000</v>
      </c>
      <c r="G401" s="198">
        <v>30000</v>
      </c>
      <c r="H401" s="198">
        <v>30000</v>
      </c>
      <c r="J401" s="89"/>
    </row>
    <row r="402" spans="1:10" x14ac:dyDescent="0.2">
      <c r="A402" s="441"/>
      <c r="B402" s="456"/>
      <c r="C402" s="457" t="s">
        <v>214</v>
      </c>
      <c r="D402" s="458"/>
      <c r="E402" s="459"/>
      <c r="F402" s="460"/>
      <c r="G402" s="460"/>
      <c r="H402" s="460"/>
      <c r="J402" s="89"/>
    </row>
    <row r="403" spans="1:10" s="101" customFormat="1" ht="22.5" x14ac:dyDescent="0.2">
      <c r="A403" s="441"/>
      <c r="B403" s="456"/>
      <c r="C403" s="462" t="s">
        <v>573</v>
      </c>
      <c r="D403" s="344">
        <v>10300</v>
      </c>
      <c r="E403" s="252"/>
      <c r="F403" s="464"/>
      <c r="G403" s="464"/>
      <c r="H403" s="464"/>
      <c r="J403" s="93"/>
    </row>
    <row r="404" spans="1:10" s="101" customFormat="1" ht="22.5" customHeight="1" x14ac:dyDescent="0.2">
      <c r="A404" s="441"/>
      <c r="B404" s="456"/>
      <c r="C404" s="378" t="s">
        <v>574</v>
      </c>
      <c r="D404" s="458">
        <v>18000</v>
      </c>
      <c r="E404" s="252"/>
      <c r="F404" s="460"/>
      <c r="G404" s="460"/>
      <c r="H404" s="460"/>
      <c r="J404" s="93"/>
    </row>
    <row r="405" spans="1:10" ht="22.5" x14ac:dyDescent="0.2">
      <c r="A405" s="441"/>
      <c r="B405" s="456"/>
      <c r="C405" s="462" t="s">
        <v>328</v>
      </c>
      <c r="D405" s="344">
        <v>6900</v>
      </c>
      <c r="E405" s="252"/>
      <c r="F405" s="464"/>
      <c r="G405" s="464"/>
      <c r="H405" s="464"/>
      <c r="J405" s="89"/>
    </row>
    <row r="406" spans="1:10" x14ac:dyDescent="0.2">
      <c r="A406" s="441"/>
      <c r="B406" s="456"/>
      <c r="C406" s="462" t="s">
        <v>347</v>
      </c>
      <c r="D406" s="344"/>
      <c r="E406" s="252">
        <v>20000</v>
      </c>
      <c r="F406" s="464">
        <v>30000</v>
      </c>
      <c r="G406" s="464">
        <v>30000</v>
      </c>
      <c r="H406" s="464">
        <v>30000</v>
      </c>
      <c r="J406" s="89"/>
    </row>
    <row r="407" spans="1:10" s="101" customFormat="1" ht="12.75" x14ac:dyDescent="0.2">
      <c r="A407" s="441"/>
      <c r="B407" s="456"/>
      <c r="C407" s="462" t="s">
        <v>240</v>
      </c>
      <c r="D407" s="344"/>
      <c r="E407" s="252"/>
      <c r="F407" s="464"/>
      <c r="G407" s="464"/>
      <c r="H407" s="464"/>
      <c r="J407" s="93"/>
    </row>
    <row r="408" spans="1:10" s="101" customFormat="1" ht="12.75" x14ac:dyDescent="0.2">
      <c r="A408" s="441"/>
      <c r="B408" s="450" t="s">
        <v>30</v>
      </c>
      <c r="C408" s="451" t="s">
        <v>124</v>
      </c>
      <c r="D408" s="473">
        <v>32077</v>
      </c>
      <c r="E408" s="473">
        <v>25000</v>
      </c>
      <c r="F408" s="473">
        <v>30000</v>
      </c>
      <c r="G408" s="473">
        <v>30000</v>
      </c>
      <c r="H408" s="473">
        <v>30000</v>
      </c>
      <c r="J408" s="93"/>
    </row>
    <row r="409" spans="1:10" x14ac:dyDescent="0.2">
      <c r="A409" s="441"/>
      <c r="B409" s="450"/>
      <c r="C409" s="139" t="s">
        <v>123</v>
      </c>
      <c r="D409" s="447">
        <v>32077</v>
      </c>
      <c r="E409" s="214">
        <v>25000</v>
      </c>
      <c r="F409" s="198">
        <v>30000</v>
      </c>
      <c r="G409" s="198">
        <v>30000</v>
      </c>
      <c r="H409" s="198">
        <v>30000</v>
      </c>
      <c r="J409" s="89"/>
    </row>
    <row r="410" spans="1:10" x14ac:dyDescent="0.2">
      <c r="A410" s="441"/>
      <c r="B410" s="450"/>
      <c r="C410" s="457" t="s">
        <v>214</v>
      </c>
      <c r="D410" s="458"/>
      <c r="E410" s="459"/>
      <c r="F410" s="460"/>
      <c r="G410" s="460"/>
      <c r="H410" s="460"/>
      <c r="J410" s="89"/>
    </row>
    <row r="411" spans="1:10" x14ac:dyDescent="0.2">
      <c r="A411" s="441"/>
      <c r="B411" s="456"/>
      <c r="C411" s="378" t="s">
        <v>470</v>
      </c>
      <c r="D411" s="344">
        <v>12077</v>
      </c>
      <c r="E411" s="252"/>
      <c r="F411" s="464"/>
      <c r="G411" s="464"/>
      <c r="H411" s="464"/>
      <c r="J411" s="89"/>
    </row>
    <row r="412" spans="1:10" x14ac:dyDescent="0.2">
      <c r="A412" s="441"/>
      <c r="B412" s="456"/>
      <c r="C412" s="378" t="s">
        <v>471</v>
      </c>
      <c r="D412" s="344">
        <v>5000</v>
      </c>
      <c r="E412" s="252"/>
      <c r="F412" s="464"/>
      <c r="G412" s="464"/>
      <c r="H412" s="464"/>
      <c r="J412" s="89"/>
    </row>
    <row r="413" spans="1:10" ht="22.5" x14ac:dyDescent="0.2">
      <c r="A413" s="441"/>
      <c r="B413" s="456"/>
      <c r="C413" s="378" t="s">
        <v>472</v>
      </c>
      <c r="D413" s="344">
        <v>10000</v>
      </c>
      <c r="E413" s="252"/>
      <c r="F413" s="464"/>
      <c r="G413" s="464"/>
      <c r="H413" s="464"/>
      <c r="J413" s="89"/>
    </row>
    <row r="414" spans="1:10" ht="22.5" x14ac:dyDescent="0.2">
      <c r="A414" s="441"/>
      <c r="B414" s="456"/>
      <c r="C414" s="378" t="s">
        <v>425</v>
      </c>
      <c r="D414" s="344">
        <v>5000</v>
      </c>
      <c r="E414" s="252">
        <v>25000</v>
      </c>
      <c r="F414" s="464">
        <v>30000</v>
      </c>
      <c r="G414" s="464">
        <v>30000</v>
      </c>
      <c r="H414" s="464">
        <v>30000</v>
      </c>
      <c r="J414" s="89"/>
    </row>
    <row r="415" spans="1:10" x14ac:dyDescent="0.2">
      <c r="A415" s="441"/>
      <c r="B415" s="456"/>
      <c r="C415" s="378" t="s">
        <v>240</v>
      </c>
      <c r="D415" s="344"/>
      <c r="E415" s="252"/>
      <c r="F415" s="464"/>
      <c r="G415" s="464"/>
      <c r="H415" s="464"/>
      <c r="J415" s="89"/>
    </row>
    <row r="416" spans="1:10" x14ac:dyDescent="0.2">
      <c r="A416" s="441"/>
      <c r="B416" s="450" t="s">
        <v>33</v>
      </c>
      <c r="C416" s="451" t="s">
        <v>115</v>
      </c>
      <c r="D416" s="448">
        <v>145300</v>
      </c>
      <c r="E416" s="448">
        <v>134000</v>
      </c>
      <c r="F416" s="448">
        <v>144000</v>
      </c>
      <c r="G416" s="448">
        <v>149000</v>
      </c>
      <c r="H416" s="448">
        <v>149000</v>
      </c>
      <c r="J416" s="89"/>
    </row>
    <row r="417" spans="1:10" x14ac:dyDescent="0.2">
      <c r="A417" s="441"/>
      <c r="B417" s="450"/>
      <c r="C417" s="139" t="s">
        <v>123</v>
      </c>
      <c r="D417" s="447">
        <v>145300</v>
      </c>
      <c r="E417" s="214">
        <v>134000</v>
      </c>
      <c r="F417" s="198">
        <v>144000</v>
      </c>
      <c r="G417" s="198">
        <v>149000</v>
      </c>
      <c r="H417" s="198">
        <v>149000</v>
      </c>
      <c r="J417" s="89"/>
    </row>
    <row r="418" spans="1:10" s="101" customFormat="1" ht="12.75" x14ac:dyDescent="0.2">
      <c r="A418" s="441"/>
      <c r="B418" s="450"/>
      <c r="C418" s="457" t="s">
        <v>214</v>
      </c>
      <c r="D418" s="458"/>
      <c r="E418" s="459"/>
      <c r="F418" s="460"/>
      <c r="G418" s="460"/>
      <c r="H418" s="460"/>
      <c r="J418" s="93"/>
    </row>
    <row r="419" spans="1:10" s="101" customFormat="1" ht="12.75" x14ac:dyDescent="0.2">
      <c r="A419" s="441"/>
      <c r="B419" s="450"/>
      <c r="C419" s="474" t="s">
        <v>245</v>
      </c>
      <c r="D419" s="475">
        <v>4000</v>
      </c>
      <c r="E419" s="342">
        <v>4000</v>
      </c>
      <c r="F419" s="476">
        <v>4000</v>
      </c>
      <c r="G419" s="476">
        <v>4000</v>
      </c>
      <c r="H419" s="476">
        <v>4000</v>
      </c>
      <c r="J419" s="93"/>
    </row>
    <row r="420" spans="1:10" s="101" customFormat="1" ht="12.75" x14ac:dyDescent="0.2">
      <c r="A420" s="441"/>
      <c r="B420" s="450"/>
      <c r="C420" s="477" t="s">
        <v>329</v>
      </c>
      <c r="D420" s="478"/>
      <c r="E420" s="479">
        <v>120000</v>
      </c>
      <c r="F420" s="480">
        <v>130000</v>
      </c>
      <c r="G420" s="480">
        <v>135000</v>
      </c>
      <c r="H420" s="480">
        <v>135000</v>
      </c>
      <c r="J420" s="93"/>
    </row>
    <row r="421" spans="1:10" s="101" customFormat="1" ht="12.75" x14ac:dyDescent="0.2">
      <c r="A421" s="441"/>
      <c r="B421" s="450"/>
      <c r="C421" s="474" t="s">
        <v>473</v>
      </c>
      <c r="D421" s="475">
        <v>90300</v>
      </c>
      <c r="E421" s="479"/>
      <c r="F421" s="480"/>
      <c r="G421" s="480"/>
      <c r="H421" s="480"/>
      <c r="J421" s="93"/>
    </row>
    <row r="422" spans="1:10" s="88" customFormat="1" ht="12.75" x14ac:dyDescent="0.2">
      <c r="A422" s="441"/>
      <c r="B422" s="450"/>
      <c r="C422" s="474" t="s">
        <v>474</v>
      </c>
      <c r="D422" s="475">
        <v>36000</v>
      </c>
      <c r="E422" s="479"/>
      <c r="F422" s="480"/>
      <c r="G422" s="480"/>
      <c r="H422" s="480"/>
      <c r="J422" s="89"/>
    </row>
    <row r="423" spans="1:10" s="101" customFormat="1" ht="12.75" x14ac:dyDescent="0.2">
      <c r="A423" s="441"/>
      <c r="B423" s="450"/>
      <c r="C423" s="474" t="s">
        <v>280</v>
      </c>
      <c r="D423" s="475">
        <v>10000</v>
      </c>
      <c r="E423" s="342">
        <v>5000</v>
      </c>
      <c r="F423" s="476">
        <v>5000</v>
      </c>
      <c r="G423" s="476">
        <v>5000</v>
      </c>
      <c r="H423" s="476">
        <v>5000</v>
      </c>
      <c r="J423" s="93"/>
    </row>
    <row r="424" spans="1:10" s="101" customFormat="1" ht="12.75" x14ac:dyDescent="0.2">
      <c r="A424" s="441"/>
      <c r="B424" s="450"/>
      <c r="C424" s="474" t="s">
        <v>516</v>
      </c>
      <c r="D424" s="475">
        <v>5000</v>
      </c>
      <c r="E424" s="342">
        <v>5000</v>
      </c>
      <c r="F424" s="476">
        <v>5000</v>
      </c>
      <c r="G424" s="476">
        <v>5000</v>
      </c>
      <c r="H424" s="476">
        <v>5000</v>
      </c>
      <c r="J424" s="93"/>
    </row>
    <row r="425" spans="1:10" s="101" customFormat="1" ht="12.75" x14ac:dyDescent="0.2">
      <c r="A425" s="441"/>
      <c r="B425" s="450"/>
      <c r="C425" s="462" t="s">
        <v>240</v>
      </c>
      <c r="D425" s="475"/>
      <c r="E425" s="459"/>
      <c r="F425" s="460"/>
      <c r="G425" s="460"/>
      <c r="H425" s="460"/>
      <c r="J425" s="93"/>
    </row>
    <row r="426" spans="1:10" s="101" customFormat="1" ht="12.75" x14ac:dyDescent="0.2">
      <c r="A426" s="441"/>
      <c r="B426" s="450" t="s">
        <v>36</v>
      </c>
      <c r="C426" s="451" t="s">
        <v>116</v>
      </c>
      <c r="D426" s="448">
        <v>0</v>
      </c>
      <c r="E426" s="448">
        <v>0</v>
      </c>
      <c r="F426" s="448">
        <v>0</v>
      </c>
      <c r="G426" s="448">
        <v>0</v>
      </c>
      <c r="H426" s="448">
        <v>0</v>
      </c>
      <c r="J426" s="93"/>
    </row>
    <row r="427" spans="1:10" s="101" customFormat="1" ht="12.75" x14ac:dyDescent="0.2">
      <c r="A427" s="441"/>
      <c r="B427" s="450"/>
      <c r="C427" s="139" t="s">
        <v>123</v>
      </c>
      <c r="D427" s="447">
        <v>0</v>
      </c>
      <c r="E427" s="214">
        <v>0</v>
      </c>
      <c r="F427" s="198">
        <v>0</v>
      </c>
      <c r="G427" s="198">
        <v>0</v>
      </c>
      <c r="H427" s="198">
        <v>0</v>
      </c>
      <c r="J427" s="93"/>
    </row>
    <row r="428" spans="1:10" s="111" customFormat="1" ht="12.75" x14ac:dyDescent="0.2">
      <c r="A428" s="441"/>
      <c r="B428" s="450"/>
      <c r="C428" s="457" t="s">
        <v>214</v>
      </c>
      <c r="D428" s="458"/>
      <c r="E428" s="459"/>
      <c r="F428" s="460"/>
      <c r="G428" s="460"/>
      <c r="H428" s="460"/>
      <c r="J428" s="107"/>
    </row>
    <row r="429" spans="1:10" s="101" customFormat="1" ht="12.75" x14ac:dyDescent="0.2">
      <c r="A429" s="441"/>
      <c r="B429" s="450" t="s">
        <v>39</v>
      </c>
      <c r="C429" s="451" t="s">
        <v>117</v>
      </c>
      <c r="D429" s="444">
        <v>2300</v>
      </c>
      <c r="E429" s="444">
        <v>1792.5</v>
      </c>
      <c r="F429" s="444">
        <v>200</v>
      </c>
      <c r="G429" s="444">
        <v>0</v>
      </c>
      <c r="H429" s="444">
        <v>0</v>
      </c>
      <c r="J429" s="93"/>
    </row>
    <row r="430" spans="1:10" s="101" customFormat="1" ht="12.75" x14ac:dyDescent="0.2">
      <c r="A430" s="441"/>
      <c r="B430" s="450"/>
      <c r="C430" s="139" t="s">
        <v>123</v>
      </c>
      <c r="D430" s="447">
        <v>2300</v>
      </c>
      <c r="E430" s="214">
        <v>1792.5</v>
      </c>
      <c r="F430" s="198">
        <v>200</v>
      </c>
      <c r="G430" s="198">
        <v>0</v>
      </c>
      <c r="H430" s="198">
        <v>0</v>
      </c>
      <c r="J430" s="93"/>
    </row>
    <row r="431" spans="1:10" s="101" customFormat="1" ht="12.75" x14ac:dyDescent="0.2">
      <c r="A431" s="441"/>
      <c r="B431" s="450"/>
      <c r="C431" s="457" t="s">
        <v>214</v>
      </c>
      <c r="D431" s="458"/>
      <c r="E431" s="459"/>
      <c r="F431" s="460"/>
      <c r="G431" s="460"/>
      <c r="H431" s="460"/>
      <c r="J431" s="93"/>
    </row>
    <row r="432" spans="1:10" s="112" customFormat="1" ht="12.75" x14ac:dyDescent="0.2">
      <c r="A432" s="441"/>
      <c r="B432" s="450"/>
      <c r="C432" s="462" t="s">
        <v>410</v>
      </c>
      <c r="D432" s="344">
        <v>2000</v>
      </c>
      <c r="E432" s="252">
        <v>500</v>
      </c>
      <c r="F432" s="464"/>
      <c r="G432" s="464"/>
      <c r="H432" s="464"/>
      <c r="J432" s="107"/>
    </row>
    <row r="433" spans="1:10" s="101" customFormat="1" ht="12.75" x14ac:dyDescent="0.2">
      <c r="A433" s="441"/>
      <c r="B433" s="450"/>
      <c r="C433" s="462" t="s">
        <v>497</v>
      </c>
      <c r="D433" s="344">
        <v>300</v>
      </c>
      <c r="E433" s="252">
        <v>292.5</v>
      </c>
      <c r="F433" s="464"/>
      <c r="G433" s="464"/>
      <c r="H433" s="464"/>
      <c r="J433" s="93"/>
    </row>
    <row r="434" spans="1:10" s="101" customFormat="1" ht="12.75" x14ac:dyDescent="0.2">
      <c r="A434" s="441"/>
      <c r="B434" s="450"/>
      <c r="C434" s="462" t="s">
        <v>634</v>
      </c>
      <c r="D434" s="344"/>
      <c r="E434" s="252">
        <v>1000</v>
      </c>
      <c r="F434" s="464">
        <v>200</v>
      </c>
      <c r="G434" s="464"/>
      <c r="H434" s="464"/>
      <c r="J434" s="93"/>
    </row>
    <row r="435" spans="1:10" x14ac:dyDescent="0.2">
      <c r="A435" s="441"/>
      <c r="B435" s="450" t="s">
        <v>43</v>
      </c>
      <c r="C435" s="451" t="s">
        <v>118</v>
      </c>
      <c r="D435" s="448">
        <v>82777.78</v>
      </c>
      <c r="E435" s="448">
        <v>112777.78</v>
      </c>
      <c r="F435" s="448">
        <v>187777.78</v>
      </c>
      <c r="G435" s="448">
        <v>207777.78</v>
      </c>
      <c r="H435" s="448">
        <v>207777.78</v>
      </c>
      <c r="J435" s="89"/>
    </row>
    <row r="436" spans="1:10" s="101" customFormat="1" ht="12.75" x14ac:dyDescent="0.2">
      <c r="A436" s="441"/>
      <c r="B436" s="450"/>
      <c r="C436" s="139" t="s">
        <v>123</v>
      </c>
      <c r="D436" s="447">
        <v>82777.78</v>
      </c>
      <c r="E436" s="214">
        <v>112777.78</v>
      </c>
      <c r="F436" s="198">
        <v>187777.78</v>
      </c>
      <c r="G436" s="198">
        <v>207777.78</v>
      </c>
      <c r="H436" s="198">
        <v>207777.78</v>
      </c>
      <c r="J436" s="93"/>
    </row>
    <row r="437" spans="1:10" x14ac:dyDescent="0.2">
      <c r="A437" s="441"/>
      <c r="B437" s="450"/>
      <c r="C437" s="457" t="s">
        <v>214</v>
      </c>
      <c r="D437" s="458"/>
      <c r="E437" s="459"/>
      <c r="F437" s="460"/>
      <c r="G437" s="460"/>
      <c r="H437" s="460"/>
      <c r="J437" s="89"/>
    </row>
    <row r="438" spans="1:10" s="101" customFormat="1" ht="12.75" x14ac:dyDescent="0.2">
      <c r="A438" s="441"/>
      <c r="B438" s="450"/>
      <c r="C438" s="606" t="s">
        <v>256</v>
      </c>
      <c r="D438" s="481">
        <v>52777.78</v>
      </c>
      <c r="E438" s="343">
        <v>52777.78</v>
      </c>
      <c r="F438" s="482">
        <v>52777.78</v>
      </c>
      <c r="G438" s="482">
        <v>52777.78</v>
      </c>
      <c r="H438" s="482">
        <v>52777.78</v>
      </c>
      <c r="J438" s="93"/>
    </row>
    <row r="439" spans="1:10" s="101" customFormat="1" ht="22.5" x14ac:dyDescent="0.2">
      <c r="A439" s="441"/>
      <c r="B439" s="450"/>
      <c r="C439" s="605" t="s">
        <v>348</v>
      </c>
      <c r="D439" s="481">
        <v>30000</v>
      </c>
      <c r="E439" s="343">
        <v>30000</v>
      </c>
      <c r="F439" s="482">
        <v>40000</v>
      </c>
      <c r="G439" s="482">
        <v>40000</v>
      </c>
      <c r="H439" s="482">
        <v>40000</v>
      </c>
      <c r="J439" s="93"/>
    </row>
    <row r="440" spans="1:10" s="101" customFormat="1" ht="12.75" x14ac:dyDescent="0.2">
      <c r="A440" s="441"/>
      <c r="B440" s="450"/>
      <c r="C440" s="606" t="s">
        <v>609</v>
      </c>
      <c r="D440" s="481"/>
      <c r="E440" s="343">
        <v>30000</v>
      </c>
      <c r="F440" s="482">
        <v>95000</v>
      </c>
      <c r="G440" s="482">
        <v>115000</v>
      </c>
      <c r="H440" s="482">
        <v>115000</v>
      </c>
      <c r="J440" s="93"/>
    </row>
    <row r="441" spans="1:10" s="101" customFormat="1" ht="12.75" x14ac:dyDescent="0.2">
      <c r="A441" s="441"/>
      <c r="B441" s="450" t="s">
        <v>49</v>
      </c>
      <c r="C441" s="514" t="s">
        <v>230</v>
      </c>
      <c r="D441" s="448">
        <v>950</v>
      </c>
      <c r="E441" s="448">
        <v>500</v>
      </c>
      <c r="F441" s="448">
        <v>500</v>
      </c>
      <c r="G441" s="448">
        <v>500</v>
      </c>
      <c r="H441" s="448">
        <v>500</v>
      </c>
      <c r="J441" s="93"/>
    </row>
    <row r="442" spans="1:10" s="101" customFormat="1" ht="12.75" x14ac:dyDescent="0.2">
      <c r="A442" s="441"/>
      <c r="B442" s="450"/>
      <c r="C442" s="139" t="s">
        <v>123</v>
      </c>
      <c r="D442" s="484">
        <v>950</v>
      </c>
      <c r="E442" s="214">
        <v>500</v>
      </c>
      <c r="F442" s="198">
        <v>500</v>
      </c>
      <c r="G442" s="198">
        <v>500</v>
      </c>
      <c r="H442" s="198">
        <v>500</v>
      </c>
      <c r="J442" s="93"/>
    </row>
    <row r="443" spans="1:10" x14ac:dyDescent="0.2">
      <c r="A443" s="441"/>
      <c r="B443" s="450"/>
      <c r="C443" s="457" t="s">
        <v>214</v>
      </c>
      <c r="D443" s="458"/>
      <c r="E443" s="459"/>
      <c r="F443" s="460"/>
      <c r="G443" s="460"/>
      <c r="H443" s="460"/>
      <c r="J443" s="89"/>
    </row>
    <row r="444" spans="1:10" s="101" customFormat="1" ht="12.75" x14ac:dyDescent="0.2">
      <c r="A444" s="441"/>
      <c r="B444" s="450"/>
      <c r="C444" s="229" t="s">
        <v>257</v>
      </c>
      <c r="D444" s="344">
        <v>450</v>
      </c>
      <c r="E444" s="459">
        <v>450</v>
      </c>
      <c r="F444" s="460"/>
      <c r="G444" s="460"/>
      <c r="H444" s="460"/>
      <c r="J444" s="93"/>
    </row>
    <row r="445" spans="1:10" x14ac:dyDescent="0.2">
      <c r="A445" s="441"/>
      <c r="B445" s="450"/>
      <c r="C445" s="231" t="s">
        <v>201</v>
      </c>
      <c r="D445" s="344">
        <v>500</v>
      </c>
      <c r="E445" s="459">
        <v>50</v>
      </c>
      <c r="F445" s="460">
        <v>500</v>
      </c>
      <c r="G445" s="460">
        <v>500</v>
      </c>
      <c r="H445" s="460">
        <v>500</v>
      </c>
      <c r="J445" s="89"/>
    </row>
    <row r="446" spans="1:10" x14ac:dyDescent="0.2">
      <c r="A446" s="441"/>
      <c r="B446" s="450" t="s">
        <v>52</v>
      </c>
      <c r="C446" s="451" t="s">
        <v>219</v>
      </c>
      <c r="D446" s="448">
        <v>9325.76</v>
      </c>
      <c r="E446" s="448">
        <v>8500</v>
      </c>
      <c r="F446" s="448">
        <v>10500</v>
      </c>
      <c r="G446" s="448">
        <v>10500</v>
      </c>
      <c r="H446" s="448">
        <v>10500</v>
      </c>
      <c r="J446" s="89"/>
    </row>
    <row r="447" spans="1:10" x14ac:dyDescent="0.2">
      <c r="A447" s="441"/>
      <c r="B447" s="450"/>
      <c r="C447" s="139" t="s">
        <v>123</v>
      </c>
      <c r="D447" s="447">
        <v>9325.76</v>
      </c>
      <c r="E447" s="354">
        <v>8500</v>
      </c>
      <c r="F447" s="198">
        <v>10500</v>
      </c>
      <c r="G447" s="198">
        <v>10500</v>
      </c>
      <c r="H447" s="198">
        <v>10500</v>
      </c>
      <c r="J447" s="89"/>
    </row>
    <row r="448" spans="1:10" s="88" customFormat="1" ht="12.75" x14ac:dyDescent="0.2">
      <c r="A448" s="441"/>
      <c r="B448" s="450"/>
      <c r="C448" s="457" t="s">
        <v>214</v>
      </c>
      <c r="D448" s="458"/>
      <c r="E448" s="459"/>
      <c r="F448" s="460"/>
      <c r="G448" s="460"/>
      <c r="H448" s="460"/>
      <c r="J448" s="107"/>
    </row>
    <row r="449" spans="1:10" s="101" customFormat="1" ht="12.75" x14ac:dyDescent="0.2">
      <c r="A449" s="441"/>
      <c r="B449" s="450"/>
      <c r="C449" s="232" t="s">
        <v>500</v>
      </c>
      <c r="D449" s="344">
        <v>5325.76</v>
      </c>
      <c r="E449" s="252">
        <v>4500</v>
      </c>
      <c r="F449" s="464">
        <v>4500</v>
      </c>
      <c r="G449" s="464">
        <v>4500</v>
      </c>
      <c r="H449" s="464">
        <v>4500</v>
      </c>
      <c r="J449" s="93"/>
    </row>
    <row r="450" spans="1:10" s="101" customFormat="1" ht="12.75" x14ac:dyDescent="0.2">
      <c r="A450" s="441"/>
      <c r="B450" s="450"/>
      <c r="C450" s="232" t="s">
        <v>349</v>
      </c>
      <c r="D450" s="344">
        <v>4000</v>
      </c>
      <c r="E450" s="252">
        <v>4000</v>
      </c>
      <c r="F450" s="464">
        <v>6000</v>
      </c>
      <c r="G450" s="464">
        <v>6000</v>
      </c>
      <c r="H450" s="464">
        <v>6000</v>
      </c>
      <c r="J450" s="93"/>
    </row>
    <row r="451" spans="1:10" s="101" customFormat="1" ht="12.75" x14ac:dyDescent="0.2">
      <c r="A451" s="441"/>
      <c r="B451" s="450" t="s">
        <v>58</v>
      </c>
      <c r="C451" s="451" t="s">
        <v>222</v>
      </c>
      <c r="D451" s="448">
        <v>35825</v>
      </c>
      <c r="E451" s="448">
        <v>0</v>
      </c>
      <c r="F451" s="448">
        <v>24000</v>
      </c>
      <c r="G451" s="448">
        <v>45000</v>
      </c>
      <c r="H451" s="448">
        <v>45000</v>
      </c>
      <c r="J451" s="93"/>
    </row>
    <row r="452" spans="1:10" s="88" customFormat="1" ht="12.75" x14ac:dyDescent="0.2">
      <c r="A452" s="441"/>
      <c r="B452" s="450"/>
      <c r="C452" s="211" t="s">
        <v>414</v>
      </c>
      <c r="D452" s="447">
        <v>35825</v>
      </c>
      <c r="E452" s="214">
        <v>0</v>
      </c>
      <c r="F452" s="198">
        <v>24000</v>
      </c>
      <c r="G452" s="198">
        <v>45000</v>
      </c>
      <c r="H452" s="198">
        <v>45000</v>
      </c>
      <c r="J452" s="107"/>
    </row>
    <row r="453" spans="1:10" s="101" customFormat="1" ht="12.75" x14ac:dyDescent="0.2">
      <c r="A453" s="441"/>
      <c r="B453" s="450"/>
      <c r="C453" s="457" t="s">
        <v>214</v>
      </c>
      <c r="D453" s="458"/>
      <c r="E453" s="459"/>
      <c r="F453" s="460"/>
      <c r="G453" s="460"/>
      <c r="H453" s="460"/>
      <c r="J453" s="93"/>
    </row>
    <row r="454" spans="1:10" s="101" customFormat="1" ht="12.75" x14ac:dyDescent="0.2">
      <c r="A454" s="441"/>
      <c r="B454" s="450"/>
      <c r="C454" s="232" t="s">
        <v>415</v>
      </c>
      <c r="D454" s="344">
        <v>29000</v>
      </c>
      <c r="E454" s="252"/>
      <c r="F454" s="464">
        <v>9000</v>
      </c>
      <c r="G454" s="464"/>
      <c r="H454" s="464"/>
      <c r="J454" s="93"/>
    </row>
    <row r="455" spans="1:10" s="101" customFormat="1" ht="12.75" x14ac:dyDescent="0.2">
      <c r="A455" s="560"/>
      <c r="B455" s="450"/>
      <c r="C455" s="232" t="s">
        <v>589</v>
      </c>
      <c r="D455" s="344">
        <v>5825</v>
      </c>
      <c r="E455" s="252"/>
      <c r="F455" s="464"/>
      <c r="G455" s="464"/>
      <c r="H455" s="464"/>
      <c r="J455" s="86"/>
    </row>
    <row r="456" spans="1:10" s="88" customFormat="1" ht="12.75" x14ac:dyDescent="0.2">
      <c r="A456" s="441"/>
      <c r="B456" s="450"/>
      <c r="C456" s="462" t="s">
        <v>416</v>
      </c>
      <c r="D456" s="458"/>
      <c r="E456" s="459"/>
      <c r="F456" s="460">
        <v>15000</v>
      </c>
      <c r="G456" s="460">
        <v>45000</v>
      </c>
      <c r="H456" s="460">
        <v>45000</v>
      </c>
      <c r="J456" s="107"/>
    </row>
    <row r="457" spans="1:10" s="101" customFormat="1" ht="12.75" x14ac:dyDescent="0.2">
      <c r="A457" s="441"/>
      <c r="B457" s="450"/>
      <c r="C457" s="483" t="s">
        <v>506</v>
      </c>
      <c r="D457" s="481">
        <v>1000</v>
      </c>
      <c r="E457" s="343"/>
      <c r="F457" s="482"/>
      <c r="G457" s="482"/>
      <c r="H457" s="482"/>
      <c r="J457" s="93"/>
    </row>
    <row r="458" spans="1:10" s="101" customFormat="1" ht="12.75" x14ac:dyDescent="0.2">
      <c r="A458" s="441"/>
      <c r="B458" s="450"/>
      <c r="C458" s="483"/>
      <c r="D458" s="481"/>
      <c r="E458" s="343"/>
      <c r="F458" s="482"/>
      <c r="G458" s="482"/>
      <c r="H458" s="482"/>
      <c r="J458" s="93"/>
    </row>
    <row r="459" spans="1:10" s="88" customFormat="1" ht="12.75" x14ac:dyDescent="0.2">
      <c r="A459" s="441"/>
      <c r="B459" s="450" t="s">
        <v>61</v>
      </c>
      <c r="C459" s="485" t="s">
        <v>231</v>
      </c>
      <c r="D459" s="448">
        <v>20850</v>
      </c>
      <c r="E459" s="448">
        <v>17000</v>
      </c>
      <c r="F459" s="448">
        <v>15000</v>
      </c>
      <c r="G459" s="448">
        <v>20000</v>
      </c>
      <c r="H459" s="448">
        <v>20000</v>
      </c>
      <c r="J459" s="107"/>
    </row>
    <row r="460" spans="1:10" s="101" customFormat="1" ht="12.75" x14ac:dyDescent="0.2">
      <c r="A460" s="441"/>
      <c r="B460" s="450"/>
      <c r="C460" s="139" t="s">
        <v>123</v>
      </c>
      <c r="D460" s="447">
        <v>20850</v>
      </c>
      <c r="E460" s="214">
        <v>17000</v>
      </c>
      <c r="F460" s="198">
        <v>15000</v>
      </c>
      <c r="G460" s="198">
        <v>20000</v>
      </c>
      <c r="H460" s="198">
        <v>20000</v>
      </c>
      <c r="J460" s="93"/>
    </row>
    <row r="461" spans="1:10" s="88" customFormat="1" ht="12.75" x14ac:dyDescent="0.2">
      <c r="A461" s="441"/>
      <c r="B461" s="450"/>
      <c r="C461" s="457" t="s">
        <v>214</v>
      </c>
      <c r="D461" s="458"/>
      <c r="E461" s="459"/>
      <c r="F461" s="460"/>
      <c r="G461" s="460"/>
      <c r="H461" s="460"/>
      <c r="J461" s="107"/>
    </row>
    <row r="462" spans="1:10" s="101" customFormat="1" ht="12.75" x14ac:dyDescent="0.2">
      <c r="A462" s="441"/>
      <c r="B462" s="450"/>
      <c r="C462" s="379" t="s">
        <v>331</v>
      </c>
      <c r="D462" s="612">
        <v>300</v>
      </c>
      <c r="E462" s="613">
        <v>500</v>
      </c>
      <c r="F462" s="614">
        <v>500</v>
      </c>
      <c r="G462" s="614">
        <v>1000</v>
      </c>
      <c r="H462" s="614">
        <v>1000</v>
      </c>
      <c r="J462" s="93"/>
    </row>
    <row r="463" spans="1:10" x14ac:dyDescent="0.2">
      <c r="A463" s="441"/>
      <c r="B463" s="450"/>
      <c r="C463" s="606" t="s">
        <v>190</v>
      </c>
      <c r="D463" s="615">
        <v>3000</v>
      </c>
      <c r="E463" s="613">
        <v>4500</v>
      </c>
      <c r="F463" s="614">
        <v>4500</v>
      </c>
      <c r="G463" s="614">
        <v>6500</v>
      </c>
      <c r="H463" s="614">
        <v>6500</v>
      </c>
      <c r="J463" s="89"/>
    </row>
    <row r="464" spans="1:10" x14ac:dyDescent="0.2">
      <c r="A464" s="441"/>
      <c r="B464" s="450"/>
      <c r="C464" s="379" t="s">
        <v>330</v>
      </c>
      <c r="D464" s="612">
        <v>300</v>
      </c>
      <c r="E464" s="613">
        <v>500</v>
      </c>
      <c r="F464" s="614">
        <v>500</v>
      </c>
      <c r="G464" s="614">
        <v>500</v>
      </c>
      <c r="H464" s="614">
        <v>500</v>
      </c>
      <c r="J464" s="89"/>
    </row>
    <row r="465" spans="1:10" x14ac:dyDescent="0.2">
      <c r="A465" s="441"/>
      <c r="B465" s="450"/>
      <c r="C465" s="379" t="s">
        <v>619</v>
      </c>
      <c r="D465" s="612">
        <v>3000</v>
      </c>
      <c r="E465" s="613"/>
      <c r="F465" s="614"/>
      <c r="G465" s="614"/>
      <c r="H465" s="614"/>
      <c r="J465" s="89"/>
    </row>
    <row r="466" spans="1:10" s="101" customFormat="1" ht="12.75" x14ac:dyDescent="0.2">
      <c r="A466" s="441"/>
      <c r="B466" s="450"/>
      <c r="C466" s="379" t="s">
        <v>501</v>
      </c>
      <c r="D466" s="612">
        <v>7000</v>
      </c>
      <c r="E466" s="613">
        <v>2500</v>
      </c>
      <c r="F466" s="614"/>
      <c r="G466" s="614"/>
      <c r="H466" s="614"/>
      <c r="J466" s="93"/>
    </row>
    <row r="467" spans="1:10" x14ac:dyDescent="0.2">
      <c r="A467" s="441"/>
      <c r="B467" s="450"/>
      <c r="C467" s="379" t="s">
        <v>502</v>
      </c>
      <c r="D467" s="615">
        <v>5400</v>
      </c>
      <c r="E467" s="613">
        <v>1000</v>
      </c>
      <c r="F467" s="614"/>
      <c r="G467" s="614"/>
      <c r="H467" s="614"/>
      <c r="J467" s="89"/>
    </row>
    <row r="468" spans="1:10" s="101" customFormat="1" ht="12.75" x14ac:dyDescent="0.2">
      <c r="A468" s="441"/>
      <c r="B468" s="450"/>
      <c r="C468" s="379" t="s">
        <v>503</v>
      </c>
      <c r="D468" s="615">
        <v>200</v>
      </c>
      <c r="E468" s="613"/>
      <c r="F468" s="614"/>
      <c r="G468" s="614"/>
      <c r="H468" s="614"/>
      <c r="J468" s="93"/>
    </row>
    <row r="469" spans="1:10" s="101" customFormat="1" ht="12.75" x14ac:dyDescent="0.2">
      <c r="A469" s="441"/>
      <c r="B469" s="450"/>
      <c r="C469" s="379" t="s">
        <v>354</v>
      </c>
      <c r="D469" s="612">
        <v>1500</v>
      </c>
      <c r="E469" s="613"/>
      <c r="F469" s="614"/>
      <c r="G469" s="614"/>
      <c r="H469" s="614"/>
      <c r="J469" s="93"/>
    </row>
    <row r="470" spans="1:10" s="101" customFormat="1" ht="12.75" x14ac:dyDescent="0.2">
      <c r="A470" s="441"/>
      <c r="B470" s="450"/>
      <c r="C470" s="379" t="s">
        <v>504</v>
      </c>
      <c r="D470" s="612">
        <v>150</v>
      </c>
      <c r="E470" s="613"/>
      <c r="F470" s="614"/>
      <c r="G470" s="614"/>
      <c r="H470" s="614"/>
      <c r="J470" s="93"/>
    </row>
    <row r="471" spans="1:10" x14ac:dyDescent="0.2">
      <c r="A471" s="441"/>
      <c r="B471" s="450"/>
      <c r="C471" s="379" t="s">
        <v>332</v>
      </c>
      <c r="D471" s="612"/>
      <c r="E471" s="613">
        <v>2000</v>
      </c>
      <c r="F471" s="614"/>
      <c r="G471" s="614"/>
      <c r="H471" s="614"/>
      <c r="J471" s="89"/>
    </row>
    <row r="472" spans="1:10" s="101" customFormat="1" ht="12.75" x14ac:dyDescent="0.2">
      <c r="A472" s="441"/>
      <c r="B472" s="450"/>
      <c r="C472" s="379" t="s">
        <v>713</v>
      </c>
      <c r="D472" s="612"/>
      <c r="E472" s="613">
        <v>3000</v>
      </c>
      <c r="F472" s="614"/>
      <c r="G472" s="614"/>
      <c r="H472" s="614"/>
      <c r="J472" s="93"/>
    </row>
    <row r="473" spans="1:10" x14ac:dyDescent="0.2">
      <c r="A473" s="441"/>
      <c r="B473" s="450"/>
      <c r="C473" s="379" t="s">
        <v>355</v>
      </c>
      <c r="D473" s="612"/>
      <c r="E473" s="613">
        <v>3000</v>
      </c>
      <c r="F473" s="614"/>
      <c r="G473" s="614"/>
      <c r="H473" s="614"/>
      <c r="J473" s="89"/>
    </row>
    <row r="474" spans="1:10" s="101" customFormat="1" ht="12.75" x14ac:dyDescent="0.2">
      <c r="A474" s="441"/>
      <c r="B474" s="450"/>
      <c r="C474" s="230" t="s">
        <v>356</v>
      </c>
      <c r="D474" s="486"/>
      <c r="E474" s="342"/>
      <c r="F474" s="476">
        <v>9500</v>
      </c>
      <c r="G474" s="476">
        <v>12000</v>
      </c>
      <c r="H474" s="476">
        <v>12000</v>
      </c>
      <c r="J474" s="93"/>
    </row>
    <row r="475" spans="1:10" s="101" customFormat="1" ht="12.75" x14ac:dyDescent="0.2">
      <c r="A475" s="441"/>
      <c r="B475" s="450"/>
      <c r="C475" s="230" t="s">
        <v>276</v>
      </c>
      <c r="D475" s="487"/>
      <c r="E475" s="488"/>
      <c r="F475" s="489"/>
      <c r="G475" s="489"/>
      <c r="H475" s="489"/>
      <c r="J475" s="93"/>
    </row>
    <row r="476" spans="1:10" s="101" customFormat="1" ht="12.75" x14ac:dyDescent="0.2">
      <c r="A476" s="441"/>
      <c r="B476" s="450" t="s">
        <v>208</v>
      </c>
      <c r="C476" s="485" t="s">
        <v>277</v>
      </c>
      <c r="D476" s="448">
        <v>0</v>
      </c>
      <c r="E476" s="448">
        <v>0</v>
      </c>
      <c r="F476" s="448">
        <v>0</v>
      </c>
      <c r="G476" s="448">
        <v>0</v>
      </c>
      <c r="H476" s="448">
        <v>0</v>
      </c>
      <c r="J476" s="93"/>
    </row>
    <row r="477" spans="1:10" x14ac:dyDescent="0.2">
      <c r="A477" s="441"/>
      <c r="B477" s="450"/>
      <c r="C477" s="139" t="s">
        <v>278</v>
      </c>
      <c r="D477" s="447">
        <v>0</v>
      </c>
      <c r="E477" s="342"/>
      <c r="F477" s="476"/>
      <c r="G477" s="476"/>
      <c r="H477" s="476"/>
      <c r="J477" s="89"/>
    </row>
    <row r="478" spans="1:10" s="101" customFormat="1" ht="12.75" x14ac:dyDescent="0.2">
      <c r="A478" s="437">
        <v>923</v>
      </c>
      <c r="B478" s="438" t="s">
        <v>15</v>
      </c>
      <c r="C478" s="439" t="s">
        <v>125</v>
      </c>
      <c r="D478" s="440">
        <v>304307.33</v>
      </c>
      <c r="E478" s="440">
        <v>180000</v>
      </c>
      <c r="F478" s="440">
        <v>170000</v>
      </c>
      <c r="G478" s="440">
        <v>200000</v>
      </c>
      <c r="H478" s="440">
        <v>250000</v>
      </c>
      <c r="J478" s="93"/>
    </row>
    <row r="479" spans="1:10" s="101" customFormat="1" ht="12.75" x14ac:dyDescent="0.2">
      <c r="A479" s="441"/>
      <c r="B479" s="450" t="s">
        <v>13</v>
      </c>
      <c r="C479" s="514" t="s">
        <v>107</v>
      </c>
      <c r="D479" s="448">
        <v>0</v>
      </c>
      <c r="E479" s="448">
        <v>0</v>
      </c>
      <c r="F479" s="490" t="s">
        <v>15</v>
      </c>
      <c r="G479" s="490" t="s">
        <v>15</v>
      </c>
      <c r="H479" s="490" t="s">
        <v>15</v>
      </c>
      <c r="J479" s="93"/>
    </row>
    <row r="480" spans="1:10" x14ac:dyDescent="0.2">
      <c r="A480" s="441"/>
      <c r="B480" s="450"/>
      <c r="C480" s="524"/>
      <c r="D480" s="491"/>
      <c r="E480" s="492"/>
      <c r="F480" s="493"/>
      <c r="G480" s="493"/>
      <c r="H480" s="493"/>
      <c r="J480" s="89"/>
    </row>
    <row r="481" spans="1:10" x14ac:dyDescent="0.2">
      <c r="A481" s="441"/>
      <c r="B481" s="450" t="s">
        <v>20</v>
      </c>
      <c r="C481" s="451" t="s">
        <v>110</v>
      </c>
      <c r="D481" s="444">
        <v>7705</v>
      </c>
      <c r="E481" s="444">
        <v>4280</v>
      </c>
      <c r="F481" s="490" t="s">
        <v>15</v>
      </c>
      <c r="G481" s="490" t="s">
        <v>15</v>
      </c>
      <c r="H481" s="490" t="s">
        <v>15</v>
      </c>
      <c r="J481" s="89"/>
    </row>
    <row r="482" spans="1:10" s="101" customFormat="1" ht="12.75" x14ac:dyDescent="0.2">
      <c r="A482" s="441"/>
      <c r="B482" s="450"/>
      <c r="C482" s="328" t="s">
        <v>697</v>
      </c>
      <c r="D482" s="494">
        <v>400</v>
      </c>
      <c r="E482" s="329"/>
      <c r="F482" s="464"/>
      <c r="G482" s="464"/>
      <c r="H482" s="464"/>
      <c r="J482" s="93"/>
    </row>
    <row r="483" spans="1:10" s="101" customFormat="1" ht="12.75" x14ac:dyDescent="0.2">
      <c r="A483" s="441"/>
      <c r="B483" s="450"/>
      <c r="C483" s="328" t="s">
        <v>531</v>
      </c>
      <c r="D483" s="494">
        <v>300</v>
      </c>
      <c r="E483" s="329">
        <v>300</v>
      </c>
      <c r="F483" s="464"/>
      <c r="G483" s="464"/>
      <c r="H483" s="464"/>
      <c r="J483" s="93"/>
    </row>
    <row r="484" spans="1:10" x14ac:dyDescent="0.2">
      <c r="A484" s="441"/>
      <c r="B484" s="450"/>
      <c r="C484" s="328" t="s">
        <v>532</v>
      </c>
      <c r="D484" s="494">
        <v>480</v>
      </c>
      <c r="E484" s="329">
        <v>600</v>
      </c>
      <c r="F484" s="476"/>
      <c r="G484" s="476"/>
      <c r="H484" s="476"/>
      <c r="J484" s="89"/>
    </row>
    <row r="485" spans="1:10" s="101" customFormat="1" ht="12.75" x14ac:dyDescent="0.2">
      <c r="A485" s="441"/>
      <c r="B485" s="450"/>
      <c r="C485" s="328" t="s">
        <v>533</v>
      </c>
      <c r="D485" s="494">
        <v>250</v>
      </c>
      <c r="E485" s="329">
        <v>600</v>
      </c>
      <c r="F485" s="464"/>
      <c r="G485" s="464"/>
      <c r="H485" s="464"/>
      <c r="J485" s="93"/>
    </row>
    <row r="486" spans="1:10" x14ac:dyDescent="0.2">
      <c r="A486" s="441"/>
      <c r="B486" s="450"/>
      <c r="C486" s="328" t="s">
        <v>534</v>
      </c>
      <c r="D486" s="494">
        <v>1455</v>
      </c>
      <c r="E486" s="329">
        <v>2000</v>
      </c>
      <c r="F486" s="476"/>
      <c r="G486" s="476"/>
      <c r="H486" s="476"/>
      <c r="J486" s="89"/>
    </row>
    <row r="487" spans="1:10" x14ac:dyDescent="0.2">
      <c r="A487" s="441"/>
      <c r="B487" s="450"/>
      <c r="C487" s="333" t="s">
        <v>535</v>
      </c>
      <c r="D487" s="494">
        <v>700</v>
      </c>
      <c r="E487" s="329">
        <v>24</v>
      </c>
      <c r="F487" s="464"/>
      <c r="G487" s="464"/>
      <c r="H487" s="464"/>
      <c r="J487" s="89"/>
    </row>
    <row r="488" spans="1:10" x14ac:dyDescent="0.2">
      <c r="A488" s="441"/>
      <c r="B488" s="450"/>
      <c r="C488" s="333" t="s">
        <v>536</v>
      </c>
      <c r="D488" s="494">
        <v>1210</v>
      </c>
      <c r="E488" s="374">
        <v>24</v>
      </c>
      <c r="F488" s="464"/>
      <c r="G488" s="464"/>
      <c r="H488" s="464"/>
      <c r="J488" s="89"/>
    </row>
    <row r="489" spans="1:10" s="94" customFormat="1" ht="12.75" x14ac:dyDescent="0.2">
      <c r="A489" s="441"/>
      <c r="B489" s="450"/>
      <c r="C489" s="328" t="s">
        <v>537</v>
      </c>
      <c r="D489" s="494">
        <v>500</v>
      </c>
      <c r="E489" s="374">
        <v>10</v>
      </c>
      <c r="F489" s="476"/>
      <c r="G489" s="476"/>
      <c r="H489" s="476"/>
      <c r="J489" s="100"/>
    </row>
    <row r="490" spans="1:10" s="94" customFormat="1" ht="12.75" x14ac:dyDescent="0.2">
      <c r="A490" s="441"/>
      <c r="B490" s="450"/>
      <c r="C490" s="328" t="s">
        <v>538</v>
      </c>
      <c r="D490" s="494">
        <v>1070</v>
      </c>
      <c r="E490" s="329">
        <v>5</v>
      </c>
      <c r="F490" s="464"/>
      <c r="G490" s="464"/>
      <c r="H490" s="464"/>
      <c r="J490" s="100"/>
    </row>
    <row r="491" spans="1:10" s="94" customFormat="1" ht="22.5" x14ac:dyDescent="0.2">
      <c r="A491" s="441"/>
      <c r="B491" s="450"/>
      <c r="C491" s="328" t="s">
        <v>539</v>
      </c>
      <c r="D491" s="494">
        <v>60</v>
      </c>
      <c r="E491" s="329"/>
      <c r="F491" s="464"/>
      <c r="G491" s="464"/>
      <c r="H491" s="464"/>
      <c r="J491" s="100"/>
    </row>
    <row r="492" spans="1:10" s="94" customFormat="1" ht="13.5" thickBot="1" x14ac:dyDescent="0.25">
      <c r="A492" s="441"/>
      <c r="B492" s="450"/>
      <c r="C492" s="328" t="s">
        <v>540</v>
      </c>
      <c r="D492" s="494">
        <v>50</v>
      </c>
      <c r="E492" s="374">
        <v>12</v>
      </c>
      <c r="F492" s="464"/>
      <c r="G492" s="464"/>
      <c r="H492" s="464"/>
      <c r="J492" s="113"/>
    </row>
    <row r="493" spans="1:10" ht="12" thickBot="1" x14ac:dyDescent="0.25">
      <c r="A493" s="441"/>
      <c r="B493" s="450"/>
      <c r="C493" s="328" t="s">
        <v>541</v>
      </c>
      <c r="D493" s="494">
        <v>100</v>
      </c>
      <c r="E493" s="374"/>
      <c r="F493" s="464"/>
      <c r="G493" s="464"/>
      <c r="H493" s="464"/>
      <c r="J493" s="84"/>
    </row>
    <row r="494" spans="1:10" x14ac:dyDescent="0.2">
      <c r="A494" s="441"/>
      <c r="B494" s="450"/>
      <c r="C494" s="328" t="s">
        <v>542</v>
      </c>
      <c r="D494" s="494">
        <v>100</v>
      </c>
      <c r="E494" s="329"/>
      <c r="F494" s="464"/>
      <c r="G494" s="464"/>
      <c r="H494" s="464"/>
      <c r="J494" s="115"/>
    </row>
    <row r="495" spans="1:10" x14ac:dyDescent="0.2">
      <c r="A495" s="441"/>
      <c r="B495" s="450"/>
      <c r="C495" s="333" t="s">
        <v>543</v>
      </c>
      <c r="D495" s="494">
        <v>200</v>
      </c>
      <c r="E495" s="329">
        <v>5</v>
      </c>
      <c r="F495" s="476"/>
      <c r="G495" s="476"/>
      <c r="H495" s="476"/>
      <c r="J495" s="115"/>
    </row>
    <row r="496" spans="1:10" x14ac:dyDescent="0.2">
      <c r="A496" s="441"/>
      <c r="B496" s="450"/>
      <c r="C496" s="333" t="s">
        <v>544</v>
      </c>
      <c r="D496" s="494">
        <v>510</v>
      </c>
      <c r="E496" s="329">
        <v>700</v>
      </c>
      <c r="F496" s="464"/>
      <c r="G496" s="464"/>
      <c r="H496" s="464"/>
      <c r="J496" s="115"/>
    </row>
    <row r="497" spans="1:10" s="88" customFormat="1" ht="13.5" thickBot="1" x14ac:dyDescent="0.25">
      <c r="A497" s="441"/>
      <c r="B497" s="450"/>
      <c r="C497" s="328" t="s">
        <v>545</v>
      </c>
      <c r="D497" s="494">
        <v>320</v>
      </c>
      <c r="E497" s="374"/>
      <c r="F497" s="476"/>
      <c r="G497" s="476"/>
      <c r="H497" s="476"/>
      <c r="J497" s="114"/>
    </row>
    <row r="498" spans="1:10" ht="12" thickBot="1" x14ac:dyDescent="0.25">
      <c r="A498" s="441"/>
      <c r="B498" s="450" t="s">
        <v>22</v>
      </c>
      <c r="C498" s="514" t="s">
        <v>111</v>
      </c>
      <c r="D498" s="448">
        <v>0</v>
      </c>
      <c r="E498" s="448">
        <v>0</v>
      </c>
      <c r="F498" s="490" t="s">
        <v>15</v>
      </c>
      <c r="G498" s="490" t="s">
        <v>15</v>
      </c>
      <c r="H498" s="490" t="s">
        <v>15</v>
      </c>
      <c r="J498" s="84"/>
    </row>
    <row r="499" spans="1:10" x14ac:dyDescent="0.2">
      <c r="A499" s="441"/>
      <c r="B499" s="450"/>
      <c r="C499" s="416" t="s">
        <v>279</v>
      </c>
      <c r="D499" s="495">
        <v>0</v>
      </c>
      <c r="E499" s="342"/>
      <c r="F499" s="140"/>
      <c r="G499" s="140"/>
      <c r="H499" s="140"/>
      <c r="J499" s="115"/>
    </row>
    <row r="500" spans="1:10" s="116" customFormat="1" ht="15.75" thickBot="1" x14ac:dyDescent="0.25">
      <c r="A500" s="441"/>
      <c r="B500" s="450" t="s">
        <v>26</v>
      </c>
      <c r="C500" s="514" t="s">
        <v>113</v>
      </c>
      <c r="D500" s="448">
        <v>1574.2</v>
      </c>
      <c r="E500" s="448">
        <v>4467</v>
      </c>
      <c r="F500" s="490" t="s">
        <v>15</v>
      </c>
      <c r="G500" s="490" t="s">
        <v>15</v>
      </c>
      <c r="H500" s="490" t="s">
        <v>15</v>
      </c>
      <c r="J500" s="117"/>
    </row>
    <row r="501" spans="1:10" ht="22.5" x14ac:dyDescent="0.2">
      <c r="A501" s="441"/>
      <c r="B501" s="450"/>
      <c r="C501" s="333" t="s">
        <v>635</v>
      </c>
      <c r="D501" s="495">
        <v>167</v>
      </c>
      <c r="E501" s="342">
        <v>167</v>
      </c>
      <c r="F501" s="140"/>
      <c r="G501" s="140"/>
      <c r="H501" s="140"/>
    </row>
    <row r="502" spans="1:10" ht="22.5" x14ac:dyDescent="0.2">
      <c r="A502" s="441"/>
      <c r="B502" s="450"/>
      <c r="C502" s="334" t="s">
        <v>546</v>
      </c>
      <c r="D502" s="495">
        <v>250</v>
      </c>
      <c r="E502" s="342">
        <v>300</v>
      </c>
      <c r="F502" s="140"/>
      <c r="G502" s="140"/>
      <c r="H502" s="140"/>
    </row>
    <row r="503" spans="1:10" x14ac:dyDescent="0.2">
      <c r="A503" s="441"/>
      <c r="B503" s="450"/>
      <c r="C503" s="333" t="s">
        <v>637</v>
      </c>
      <c r="D503" s="495">
        <v>157.19999999999999</v>
      </c>
      <c r="E503" s="342"/>
      <c r="F503" s="140"/>
      <c r="G503" s="140"/>
      <c r="H503" s="140"/>
    </row>
    <row r="504" spans="1:10" ht="22.5" x14ac:dyDescent="0.2">
      <c r="A504" s="441"/>
      <c r="B504" s="450"/>
      <c r="C504" s="331" t="s">
        <v>636</v>
      </c>
      <c r="D504" s="495">
        <v>1000</v>
      </c>
      <c r="E504" s="342">
        <v>4000</v>
      </c>
      <c r="F504" s="140"/>
      <c r="G504" s="140"/>
      <c r="H504" s="140"/>
    </row>
    <row r="505" spans="1:10" x14ac:dyDescent="0.2">
      <c r="A505" s="441"/>
      <c r="B505" s="450"/>
      <c r="C505" s="333"/>
      <c r="D505" s="495"/>
      <c r="E505" s="371"/>
      <c r="F505" s="140"/>
      <c r="G505" s="140"/>
      <c r="H505" s="140"/>
    </row>
    <row r="506" spans="1:10" x14ac:dyDescent="0.2">
      <c r="A506" s="441"/>
      <c r="B506" s="450" t="s">
        <v>30</v>
      </c>
      <c r="C506" s="507" t="s">
        <v>124</v>
      </c>
      <c r="D506" s="473">
        <v>2488.4499999999998</v>
      </c>
      <c r="E506" s="473">
        <v>0</v>
      </c>
      <c r="F506" s="490" t="s">
        <v>15</v>
      </c>
      <c r="G506" s="490" t="s">
        <v>15</v>
      </c>
      <c r="H506" s="490" t="s">
        <v>15</v>
      </c>
    </row>
    <row r="507" spans="1:10" ht="22.5" x14ac:dyDescent="0.2">
      <c r="A507" s="441"/>
      <c r="B507" s="450"/>
      <c r="C507" s="196" t="s">
        <v>547</v>
      </c>
      <c r="D507" s="495">
        <v>2142</v>
      </c>
      <c r="E507" s="329"/>
      <c r="F507" s="476"/>
      <c r="G507" s="476"/>
      <c r="H507" s="476"/>
    </row>
    <row r="508" spans="1:10" ht="22.5" x14ac:dyDescent="0.2">
      <c r="A508" s="441"/>
      <c r="B508" s="450"/>
      <c r="C508" s="196" t="s">
        <v>548</v>
      </c>
      <c r="D508" s="495">
        <v>75</v>
      </c>
      <c r="E508" s="329"/>
      <c r="F508" s="476"/>
      <c r="G508" s="476"/>
      <c r="H508" s="476"/>
    </row>
    <row r="509" spans="1:10" x14ac:dyDescent="0.2">
      <c r="A509" s="441"/>
      <c r="B509" s="450"/>
      <c r="C509" s="196" t="s">
        <v>549</v>
      </c>
      <c r="D509" s="495"/>
      <c r="E509" s="329"/>
      <c r="F509" s="476"/>
      <c r="G509" s="476"/>
      <c r="H509" s="476"/>
    </row>
    <row r="510" spans="1:10" x14ac:dyDescent="0.2">
      <c r="A510" s="441"/>
      <c r="B510" s="450"/>
      <c r="C510" s="333" t="s">
        <v>550</v>
      </c>
      <c r="D510" s="495">
        <v>103</v>
      </c>
      <c r="E510" s="329"/>
      <c r="F510" s="476"/>
      <c r="G510" s="476"/>
      <c r="H510" s="476"/>
    </row>
    <row r="511" spans="1:10" x14ac:dyDescent="0.2">
      <c r="A511" s="441"/>
      <c r="B511" s="450"/>
      <c r="C511" s="333" t="s">
        <v>551</v>
      </c>
      <c r="D511" s="495">
        <v>168.45</v>
      </c>
      <c r="E511" s="329"/>
      <c r="F511" s="476"/>
      <c r="G511" s="476"/>
      <c r="H511" s="476"/>
    </row>
    <row r="512" spans="1:10" x14ac:dyDescent="0.2">
      <c r="A512" s="441"/>
      <c r="B512" s="450" t="s">
        <v>33</v>
      </c>
      <c r="C512" s="485" t="s">
        <v>115</v>
      </c>
      <c r="D512" s="473">
        <v>86481.63</v>
      </c>
      <c r="E512" s="473">
        <v>78017.8</v>
      </c>
      <c r="F512" s="490" t="s">
        <v>15</v>
      </c>
      <c r="G512" s="490" t="s">
        <v>15</v>
      </c>
      <c r="H512" s="490" t="s">
        <v>15</v>
      </c>
    </row>
    <row r="513" spans="1:8" x14ac:dyDescent="0.2">
      <c r="A513" s="441"/>
      <c r="B513" s="450"/>
      <c r="C513" s="332" t="s">
        <v>553</v>
      </c>
      <c r="D513" s="372">
        <v>6800</v>
      </c>
      <c r="E513" s="329">
        <v>6000</v>
      </c>
      <c r="F513" s="476"/>
      <c r="G513" s="476"/>
      <c r="H513" s="476"/>
    </row>
    <row r="514" spans="1:8" x14ac:dyDescent="0.2">
      <c r="A514" s="441"/>
      <c r="B514" s="450"/>
      <c r="C514" s="332" t="s">
        <v>640</v>
      </c>
      <c r="D514" s="372">
        <v>26101.63</v>
      </c>
      <c r="E514" s="329">
        <v>1310</v>
      </c>
      <c r="F514" s="198"/>
      <c r="G514" s="198"/>
      <c r="H514" s="198"/>
    </row>
    <row r="515" spans="1:8" x14ac:dyDescent="0.2">
      <c r="A515" s="441"/>
      <c r="B515" s="450"/>
      <c r="C515" s="332" t="s">
        <v>554</v>
      </c>
      <c r="D515" s="372">
        <v>3990</v>
      </c>
      <c r="E515" s="329">
        <v>14137</v>
      </c>
      <c r="F515" s="476"/>
      <c r="G515" s="476"/>
      <c r="H515" s="476"/>
    </row>
    <row r="516" spans="1:8" x14ac:dyDescent="0.2">
      <c r="A516" s="441"/>
      <c r="B516" s="450"/>
      <c r="C516" s="332" t="s">
        <v>555</v>
      </c>
      <c r="D516" s="372">
        <v>400</v>
      </c>
      <c r="E516" s="329">
        <v>0</v>
      </c>
      <c r="F516" s="198"/>
      <c r="G516" s="198"/>
      <c r="H516" s="198"/>
    </row>
    <row r="517" spans="1:8" x14ac:dyDescent="0.2">
      <c r="A517" s="441"/>
      <c r="B517" s="450"/>
      <c r="C517" s="332" t="s">
        <v>556</v>
      </c>
      <c r="D517" s="372">
        <v>12990</v>
      </c>
      <c r="E517" s="329">
        <v>5000</v>
      </c>
      <c r="F517" s="476"/>
      <c r="G517" s="476"/>
      <c r="H517" s="476"/>
    </row>
    <row r="518" spans="1:8" x14ac:dyDescent="0.2">
      <c r="A518" s="441"/>
      <c r="B518" s="450"/>
      <c r="C518" s="332" t="s">
        <v>641</v>
      </c>
      <c r="D518" s="372">
        <v>5650</v>
      </c>
      <c r="E518" s="329">
        <v>6650</v>
      </c>
      <c r="F518" s="198"/>
      <c r="G518" s="198"/>
      <c r="H518" s="198"/>
    </row>
    <row r="519" spans="1:8" x14ac:dyDescent="0.2">
      <c r="A519" s="441"/>
      <c r="B519" s="450"/>
      <c r="C519" s="332" t="s">
        <v>557</v>
      </c>
      <c r="D519" s="372">
        <v>15050</v>
      </c>
      <c r="E519" s="329">
        <v>11000</v>
      </c>
      <c r="F519" s="198"/>
      <c r="G519" s="198"/>
      <c r="H519" s="198"/>
    </row>
    <row r="520" spans="1:8" x14ac:dyDescent="0.2">
      <c r="A520" s="441"/>
      <c r="B520" s="450"/>
      <c r="C520" s="332" t="s">
        <v>558</v>
      </c>
      <c r="D520" s="372">
        <v>4000</v>
      </c>
      <c r="E520" s="329">
        <v>0</v>
      </c>
      <c r="F520" s="198"/>
      <c r="G520" s="198"/>
      <c r="H520" s="198"/>
    </row>
    <row r="521" spans="1:8" ht="13.5" customHeight="1" x14ac:dyDescent="0.2">
      <c r="A521" s="441"/>
      <c r="B521" s="450"/>
      <c r="C521" s="332" t="s">
        <v>577</v>
      </c>
      <c r="D521" s="372">
        <v>2500</v>
      </c>
      <c r="E521" s="329">
        <v>7970.7999999999993</v>
      </c>
      <c r="F521" s="476"/>
      <c r="G521" s="476"/>
      <c r="H521" s="476"/>
    </row>
    <row r="522" spans="1:8" ht="22.5" x14ac:dyDescent="0.2">
      <c r="A522" s="441"/>
      <c r="B522" s="450"/>
      <c r="C522" s="332" t="s">
        <v>576</v>
      </c>
      <c r="D522" s="372">
        <v>2500</v>
      </c>
      <c r="E522" s="329">
        <v>0</v>
      </c>
      <c r="F522" s="198"/>
      <c r="G522" s="198"/>
      <c r="H522" s="198"/>
    </row>
    <row r="523" spans="1:8" ht="22.5" x14ac:dyDescent="0.2">
      <c r="A523" s="441"/>
      <c r="B523" s="450"/>
      <c r="C523" s="332" t="s">
        <v>642</v>
      </c>
      <c r="D523" s="372">
        <v>6500</v>
      </c>
      <c r="E523" s="329">
        <v>0</v>
      </c>
      <c r="F523" s="476"/>
      <c r="G523" s="476"/>
      <c r="H523" s="476"/>
    </row>
    <row r="524" spans="1:8" ht="22.5" x14ac:dyDescent="0.2">
      <c r="A524" s="441"/>
      <c r="B524" s="450"/>
      <c r="C524" s="332" t="s">
        <v>643</v>
      </c>
      <c r="D524" s="372"/>
      <c r="E524" s="329">
        <v>13950</v>
      </c>
      <c r="F524" s="198"/>
      <c r="G524" s="198"/>
      <c r="H524" s="198"/>
    </row>
    <row r="525" spans="1:8" x14ac:dyDescent="0.2">
      <c r="A525" s="441"/>
      <c r="B525" s="450"/>
      <c r="C525" s="332" t="s">
        <v>644</v>
      </c>
      <c r="D525" s="372"/>
      <c r="E525" s="329">
        <v>10000</v>
      </c>
      <c r="F525" s="476"/>
      <c r="G525" s="476"/>
      <c r="H525" s="476"/>
    </row>
    <row r="526" spans="1:8" x14ac:dyDescent="0.2">
      <c r="A526" s="441"/>
      <c r="B526" s="450"/>
      <c r="C526" s="332" t="s">
        <v>645</v>
      </c>
      <c r="D526" s="372"/>
      <c r="E526" s="329">
        <v>0</v>
      </c>
      <c r="F526" s="198"/>
      <c r="G526" s="198"/>
      <c r="H526" s="198"/>
    </row>
    <row r="527" spans="1:8" x14ac:dyDescent="0.2">
      <c r="A527" s="441"/>
      <c r="B527" s="450"/>
      <c r="C527" s="332" t="s">
        <v>639</v>
      </c>
      <c r="D527" s="372"/>
      <c r="E527" s="329">
        <v>0</v>
      </c>
      <c r="F527" s="198"/>
      <c r="G527" s="198"/>
      <c r="H527" s="198"/>
    </row>
    <row r="528" spans="1:8" ht="22.5" x14ac:dyDescent="0.2">
      <c r="A528" s="441"/>
      <c r="B528" s="450"/>
      <c r="C528" s="332" t="s">
        <v>646</v>
      </c>
      <c r="D528" s="372"/>
      <c r="E528" s="329">
        <v>2000</v>
      </c>
      <c r="F528" s="198"/>
      <c r="G528" s="198"/>
      <c r="H528" s="198"/>
    </row>
    <row r="529" spans="1:8" x14ac:dyDescent="0.2">
      <c r="A529" s="441"/>
      <c r="B529" s="450"/>
      <c r="C529" s="332" t="s">
        <v>552</v>
      </c>
      <c r="D529" s="372"/>
      <c r="E529" s="329"/>
      <c r="F529" s="476"/>
      <c r="G529" s="476"/>
      <c r="H529" s="476"/>
    </row>
    <row r="530" spans="1:8" x14ac:dyDescent="0.2">
      <c r="A530" s="441"/>
      <c r="B530" s="450"/>
      <c r="C530" s="332"/>
      <c r="D530" s="372"/>
      <c r="E530" s="329"/>
      <c r="F530" s="198"/>
      <c r="G530" s="198"/>
      <c r="H530" s="198"/>
    </row>
    <row r="531" spans="1:8" x14ac:dyDescent="0.2">
      <c r="A531" s="441"/>
      <c r="B531" s="525" t="s">
        <v>36</v>
      </c>
      <c r="C531" s="507" t="s">
        <v>126</v>
      </c>
      <c r="D531" s="473">
        <v>11238.05</v>
      </c>
      <c r="E531" s="473">
        <v>2874</v>
      </c>
      <c r="F531" s="490" t="s">
        <v>15</v>
      </c>
      <c r="G531" s="490" t="s">
        <v>15</v>
      </c>
      <c r="H531" s="490" t="s">
        <v>15</v>
      </c>
    </row>
    <row r="532" spans="1:8" x14ac:dyDescent="0.2">
      <c r="A532" s="441"/>
      <c r="B532" s="450"/>
      <c r="C532" s="332" t="s">
        <v>560</v>
      </c>
      <c r="D532" s="495">
        <v>9000</v>
      </c>
      <c r="E532" s="329"/>
      <c r="F532" s="140"/>
      <c r="G532" s="140"/>
      <c r="H532" s="140"/>
    </row>
    <row r="533" spans="1:8" x14ac:dyDescent="0.2">
      <c r="A533" s="441"/>
      <c r="B533" s="450"/>
      <c r="C533" s="333" t="s">
        <v>561</v>
      </c>
      <c r="D533" s="495">
        <v>187.5</v>
      </c>
      <c r="E533" s="329"/>
      <c r="F533" s="140"/>
      <c r="G533" s="140"/>
      <c r="H533" s="140"/>
    </row>
    <row r="534" spans="1:8" x14ac:dyDescent="0.2">
      <c r="A534" s="441"/>
      <c r="B534" s="450"/>
      <c r="C534" s="328" t="s">
        <v>562</v>
      </c>
      <c r="D534" s="495">
        <v>281.55</v>
      </c>
      <c r="E534" s="329"/>
      <c r="F534" s="140"/>
      <c r="G534" s="140"/>
      <c r="H534" s="140"/>
    </row>
    <row r="535" spans="1:8" x14ac:dyDescent="0.2">
      <c r="A535" s="441"/>
      <c r="B535" s="450"/>
      <c r="C535" s="332" t="s">
        <v>559</v>
      </c>
      <c r="D535" s="496">
        <v>819</v>
      </c>
      <c r="E535" s="330"/>
      <c r="F535" s="140"/>
      <c r="G535" s="140"/>
      <c r="H535" s="140"/>
    </row>
    <row r="536" spans="1:8" x14ac:dyDescent="0.2">
      <c r="A536" s="441"/>
      <c r="B536" s="450"/>
      <c r="C536" s="328" t="s">
        <v>563</v>
      </c>
      <c r="D536" s="495">
        <v>200</v>
      </c>
      <c r="E536" s="329">
        <v>238</v>
      </c>
      <c r="F536" s="140"/>
      <c r="G536" s="140"/>
      <c r="H536" s="140"/>
    </row>
    <row r="537" spans="1:8" x14ac:dyDescent="0.2">
      <c r="A537" s="441"/>
      <c r="B537" s="450"/>
      <c r="C537" s="328" t="s">
        <v>638</v>
      </c>
      <c r="D537" s="495"/>
      <c r="E537" s="330">
        <v>2136</v>
      </c>
      <c r="F537" s="140"/>
      <c r="G537" s="140"/>
      <c r="H537" s="140"/>
    </row>
    <row r="538" spans="1:8" x14ac:dyDescent="0.2">
      <c r="A538" s="441"/>
      <c r="B538" s="450"/>
      <c r="C538" s="332" t="s">
        <v>564</v>
      </c>
      <c r="D538" s="495">
        <v>500</v>
      </c>
      <c r="E538" s="329">
        <v>500</v>
      </c>
      <c r="F538" s="140"/>
      <c r="G538" s="140"/>
      <c r="H538" s="140"/>
    </row>
    <row r="539" spans="1:8" x14ac:dyDescent="0.2">
      <c r="A539" s="441"/>
      <c r="B539" s="450"/>
      <c r="C539" s="328" t="s">
        <v>565</v>
      </c>
      <c r="D539" s="495"/>
      <c r="E539" s="329"/>
      <c r="F539" s="140"/>
      <c r="G539" s="140"/>
      <c r="H539" s="140"/>
    </row>
    <row r="540" spans="1:8" x14ac:dyDescent="0.2">
      <c r="A540" s="441"/>
      <c r="B540" s="450"/>
      <c r="C540" s="332" t="s">
        <v>566</v>
      </c>
      <c r="D540" s="495">
        <v>250</v>
      </c>
      <c r="E540" s="329"/>
      <c r="F540" s="140"/>
      <c r="G540" s="140"/>
      <c r="H540" s="140"/>
    </row>
    <row r="541" spans="1:8" x14ac:dyDescent="0.2">
      <c r="A541" s="441"/>
      <c r="B541" s="450"/>
      <c r="C541" s="332" t="s">
        <v>552</v>
      </c>
      <c r="D541" s="495"/>
      <c r="E541" s="329"/>
      <c r="F541" s="140"/>
      <c r="G541" s="140"/>
      <c r="H541" s="140"/>
    </row>
    <row r="542" spans="1:8" x14ac:dyDescent="0.2">
      <c r="A542" s="441"/>
      <c r="B542" s="450"/>
      <c r="C542" s="334"/>
      <c r="D542" s="495"/>
      <c r="E542" s="342"/>
      <c r="F542" s="140"/>
      <c r="G542" s="140"/>
      <c r="H542" s="140"/>
    </row>
    <row r="543" spans="1:8" x14ac:dyDescent="0.2">
      <c r="A543" s="441"/>
      <c r="B543" s="450" t="s">
        <v>39</v>
      </c>
      <c r="C543" s="507" t="s">
        <v>127</v>
      </c>
      <c r="D543" s="473">
        <v>0</v>
      </c>
      <c r="E543" s="473">
        <v>0</v>
      </c>
      <c r="F543" s="490" t="s">
        <v>15</v>
      </c>
      <c r="G543" s="490" t="s">
        <v>15</v>
      </c>
      <c r="H543" s="490" t="s">
        <v>15</v>
      </c>
    </row>
    <row r="544" spans="1:8" x14ac:dyDescent="0.2">
      <c r="A544" s="441"/>
      <c r="B544" s="450"/>
      <c r="C544" s="333"/>
      <c r="D544" s="495"/>
      <c r="E544" s="342"/>
      <c r="F544" s="476"/>
      <c r="G544" s="476"/>
      <c r="H544" s="476"/>
    </row>
    <row r="545" spans="1:8" x14ac:dyDescent="0.2">
      <c r="A545" s="441"/>
      <c r="B545" s="450"/>
      <c r="C545" s="331"/>
      <c r="D545" s="495"/>
      <c r="E545" s="330"/>
      <c r="F545" s="476"/>
      <c r="G545" s="476"/>
      <c r="H545" s="476"/>
    </row>
    <row r="546" spans="1:8" x14ac:dyDescent="0.2">
      <c r="A546" s="441"/>
      <c r="B546" s="450" t="s">
        <v>43</v>
      </c>
      <c r="C546" s="507" t="s">
        <v>128</v>
      </c>
      <c r="D546" s="473">
        <v>0</v>
      </c>
      <c r="E546" s="473">
        <v>0</v>
      </c>
      <c r="F546" s="490" t="s">
        <v>15</v>
      </c>
      <c r="G546" s="490" t="s">
        <v>15</v>
      </c>
      <c r="H546" s="490" t="s">
        <v>15</v>
      </c>
    </row>
    <row r="547" spans="1:8" x14ac:dyDescent="0.2">
      <c r="A547" s="441"/>
      <c r="B547" s="450"/>
      <c r="C547" s="333"/>
      <c r="D547" s="495"/>
      <c r="E547" s="342"/>
      <c r="F547" s="497"/>
      <c r="G547" s="497"/>
      <c r="H547" s="497"/>
    </row>
    <row r="548" spans="1:8" x14ac:dyDescent="0.2">
      <c r="A548" s="441"/>
      <c r="B548" s="450" t="s">
        <v>52</v>
      </c>
      <c r="C548" s="514" t="s">
        <v>219</v>
      </c>
      <c r="D548" s="473">
        <v>0</v>
      </c>
      <c r="E548" s="473">
        <v>0</v>
      </c>
      <c r="F548" s="490" t="s">
        <v>15</v>
      </c>
      <c r="G548" s="490" t="s">
        <v>15</v>
      </c>
      <c r="H548" s="490" t="s">
        <v>15</v>
      </c>
    </row>
    <row r="549" spans="1:8" x14ac:dyDescent="0.2">
      <c r="A549" s="441"/>
      <c r="B549" s="450"/>
      <c r="C549" s="197"/>
      <c r="D549" s="498"/>
      <c r="E549" s="220"/>
      <c r="F549" s="140"/>
      <c r="G549" s="140"/>
      <c r="H549" s="140"/>
    </row>
    <row r="550" spans="1:8" x14ac:dyDescent="0.2">
      <c r="A550" s="441"/>
      <c r="B550" s="450" t="s">
        <v>58</v>
      </c>
      <c r="C550" s="514" t="s">
        <v>222</v>
      </c>
      <c r="D550" s="473">
        <v>194820</v>
      </c>
      <c r="E550" s="473">
        <v>90361.2</v>
      </c>
      <c r="F550" s="490" t="s">
        <v>15</v>
      </c>
      <c r="G550" s="490" t="s">
        <v>15</v>
      </c>
      <c r="H550" s="490" t="s">
        <v>15</v>
      </c>
    </row>
    <row r="551" spans="1:8" ht="14.25" customHeight="1" x14ac:dyDescent="0.2">
      <c r="A551" s="441"/>
      <c r="B551" s="450"/>
      <c r="C551" s="333" t="s">
        <v>654</v>
      </c>
      <c r="D551" s="372">
        <v>1500</v>
      </c>
      <c r="E551" s="329">
        <v>100</v>
      </c>
      <c r="F551" s="198"/>
      <c r="G551" s="198"/>
      <c r="H551" s="198"/>
    </row>
    <row r="552" spans="1:8" x14ac:dyDescent="0.2">
      <c r="A552" s="441"/>
      <c r="B552" s="450"/>
      <c r="C552" s="333" t="s">
        <v>655</v>
      </c>
      <c r="D552" s="372">
        <v>600</v>
      </c>
      <c r="E552" s="329">
        <v>600</v>
      </c>
      <c r="F552" s="140"/>
      <c r="G552" s="140"/>
      <c r="H552" s="140"/>
    </row>
    <row r="553" spans="1:8" ht="14.25" customHeight="1" x14ac:dyDescent="0.2">
      <c r="A553" s="441"/>
      <c r="B553" s="450"/>
      <c r="C553" s="333" t="s">
        <v>656</v>
      </c>
      <c r="D553" s="372">
        <v>400</v>
      </c>
      <c r="E553" s="329">
        <v>0</v>
      </c>
      <c r="F553" s="140"/>
      <c r="G553" s="140"/>
      <c r="H553" s="140"/>
    </row>
    <row r="554" spans="1:8" x14ac:dyDescent="0.2">
      <c r="A554" s="441"/>
      <c r="B554" s="450"/>
      <c r="C554" s="333" t="s">
        <v>657</v>
      </c>
      <c r="D554" s="372">
        <v>200</v>
      </c>
      <c r="E554" s="329">
        <v>0</v>
      </c>
      <c r="F554" s="140"/>
      <c r="G554" s="140"/>
      <c r="H554" s="140"/>
    </row>
    <row r="555" spans="1:8" ht="22.5" x14ac:dyDescent="0.2">
      <c r="A555" s="441"/>
      <c r="B555" s="450"/>
      <c r="C555" s="333" t="s">
        <v>658</v>
      </c>
      <c r="D555" s="372">
        <v>400</v>
      </c>
      <c r="E555" s="329">
        <v>1477.12</v>
      </c>
      <c r="F555" s="198"/>
      <c r="G555" s="198"/>
      <c r="H555" s="198"/>
    </row>
    <row r="556" spans="1:8" ht="22.5" x14ac:dyDescent="0.2">
      <c r="A556" s="441"/>
      <c r="B556" s="450"/>
      <c r="C556" s="333" t="s">
        <v>647</v>
      </c>
      <c r="D556" s="372">
        <v>200</v>
      </c>
      <c r="E556" s="329"/>
      <c r="F556" s="198"/>
      <c r="G556" s="198"/>
      <c r="H556" s="198"/>
    </row>
    <row r="557" spans="1:8" ht="22.5" x14ac:dyDescent="0.2">
      <c r="A557" s="441"/>
      <c r="B557" s="450"/>
      <c r="C557" s="333" t="s">
        <v>659</v>
      </c>
      <c r="D557" s="372">
        <v>200</v>
      </c>
      <c r="E557" s="329"/>
      <c r="F557" s="140"/>
      <c r="G557" s="140"/>
      <c r="H557" s="140"/>
    </row>
    <row r="558" spans="1:8" ht="31.5" customHeight="1" x14ac:dyDescent="0.2">
      <c r="A558" s="441"/>
      <c r="B558" s="450"/>
      <c r="C558" s="333" t="s">
        <v>660</v>
      </c>
      <c r="D558" s="372">
        <v>200</v>
      </c>
      <c r="E558" s="329"/>
      <c r="F558" s="198"/>
      <c r="G558" s="198"/>
      <c r="H558" s="198"/>
    </row>
    <row r="559" spans="1:8" x14ac:dyDescent="0.2">
      <c r="A559" s="441"/>
      <c r="B559" s="450"/>
      <c r="C559" s="333" t="s">
        <v>661</v>
      </c>
      <c r="D559" s="372">
        <v>100</v>
      </c>
      <c r="E559" s="329">
        <v>0</v>
      </c>
      <c r="F559" s="140"/>
      <c r="G559" s="140"/>
      <c r="H559" s="140"/>
    </row>
    <row r="560" spans="1:8" x14ac:dyDescent="0.2">
      <c r="A560" s="441"/>
      <c r="B560" s="450"/>
      <c r="C560" s="333" t="s">
        <v>662</v>
      </c>
      <c r="D560" s="372">
        <v>100</v>
      </c>
      <c r="E560" s="329">
        <v>0</v>
      </c>
      <c r="F560" s="140"/>
      <c r="G560" s="140"/>
      <c r="H560" s="140"/>
    </row>
    <row r="561" spans="1:8" x14ac:dyDescent="0.2">
      <c r="A561" s="441"/>
      <c r="B561" s="450"/>
      <c r="C561" s="333" t="s">
        <v>663</v>
      </c>
      <c r="D561" s="372">
        <v>24800</v>
      </c>
      <c r="E561" s="329">
        <v>0</v>
      </c>
      <c r="F561" s="198"/>
      <c r="G561" s="198"/>
      <c r="H561" s="198"/>
    </row>
    <row r="562" spans="1:8" x14ac:dyDescent="0.2">
      <c r="A562" s="441"/>
      <c r="B562" s="450"/>
      <c r="C562" s="333" t="s">
        <v>664</v>
      </c>
      <c r="D562" s="372">
        <v>100</v>
      </c>
      <c r="E562" s="329">
        <v>100</v>
      </c>
      <c r="F562" s="140"/>
      <c r="G562" s="140"/>
      <c r="H562" s="140"/>
    </row>
    <row r="563" spans="1:8" ht="22.5" x14ac:dyDescent="0.2">
      <c r="A563" s="441"/>
      <c r="B563" s="450"/>
      <c r="C563" s="333" t="s">
        <v>665</v>
      </c>
      <c r="D563" s="372">
        <v>200</v>
      </c>
      <c r="E563" s="329">
        <v>3000</v>
      </c>
      <c r="F563" s="140"/>
      <c r="G563" s="140"/>
      <c r="H563" s="140"/>
    </row>
    <row r="564" spans="1:8" ht="22.5" x14ac:dyDescent="0.2">
      <c r="A564" s="441"/>
      <c r="B564" s="450"/>
      <c r="C564" s="333" t="s">
        <v>666</v>
      </c>
      <c r="D564" s="372">
        <v>200</v>
      </c>
      <c r="E564" s="329">
        <v>2565.5</v>
      </c>
      <c r="F564" s="140"/>
      <c r="G564" s="140"/>
      <c r="H564" s="140"/>
    </row>
    <row r="565" spans="1:8" ht="22.5" x14ac:dyDescent="0.2">
      <c r="A565" s="441"/>
      <c r="B565" s="450"/>
      <c r="C565" s="333" t="s">
        <v>667</v>
      </c>
      <c r="D565" s="372">
        <v>200</v>
      </c>
      <c r="E565" s="329">
        <v>0</v>
      </c>
      <c r="F565" s="140"/>
      <c r="G565" s="140"/>
      <c r="H565" s="140"/>
    </row>
    <row r="566" spans="1:8" ht="22.5" x14ac:dyDescent="0.2">
      <c r="A566" s="441"/>
      <c r="B566" s="450"/>
      <c r="C566" s="333" t="s">
        <v>668</v>
      </c>
      <c r="D566" s="372">
        <v>200</v>
      </c>
      <c r="E566" s="329">
        <v>2057</v>
      </c>
      <c r="F566" s="140"/>
      <c r="G566" s="140"/>
      <c r="H566" s="140"/>
    </row>
    <row r="567" spans="1:8" ht="22.5" x14ac:dyDescent="0.2">
      <c r="A567" s="441"/>
      <c r="B567" s="450"/>
      <c r="C567" s="333" t="s">
        <v>669</v>
      </c>
      <c r="D567" s="372">
        <v>200</v>
      </c>
      <c r="E567" s="329">
        <v>0</v>
      </c>
      <c r="F567" s="140"/>
      <c r="G567" s="140"/>
      <c r="H567" s="140"/>
    </row>
    <row r="568" spans="1:8" ht="22.5" x14ac:dyDescent="0.2">
      <c r="A568" s="441"/>
      <c r="B568" s="450"/>
      <c r="C568" s="333" t="s">
        <v>670</v>
      </c>
      <c r="D568" s="372">
        <v>200</v>
      </c>
      <c r="E568" s="329">
        <v>0</v>
      </c>
      <c r="F568" s="140"/>
      <c r="G568" s="140"/>
      <c r="H568" s="140"/>
    </row>
    <row r="569" spans="1:8" x14ac:dyDescent="0.2">
      <c r="A569" s="441"/>
      <c r="B569" s="450"/>
      <c r="C569" s="333" t="s">
        <v>671</v>
      </c>
      <c r="D569" s="372">
        <v>1000</v>
      </c>
      <c r="E569" s="329">
        <v>1500</v>
      </c>
      <c r="F569" s="140"/>
      <c r="G569" s="140"/>
      <c r="H569" s="140"/>
    </row>
    <row r="570" spans="1:8" x14ac:dyDescent="0.2">
      <c r="A570" s="441"/>
      <c r="B570" s="450"/>
      <c r="C570" s="333" t="s">
        <v>672</v>
      </c>
      <c r="D570" s="372">
        <v>1000</v>
      </c>
      <c r="E570" s="329">
        <v>100</v>
      </c>
      <c r="F570" s="198"/>
      <c r="G570" s="198"/>
      <c r="H570" s="198"/>
    </row>
    <row r="571" spans="1:8" x14ac:dyDescent="0.2">
      <c r="A571" s="441"/>
      <c r="B571" s="450"/>
      <c r="C571" s="333" t="s">
        <v>673</v>
      </c>
      <c r="D571" s="372">
        <v>1000</v>
      </c>
      <c r="E571" s="329">
        <v>9470</v>
      </c>
      <c r="F571" s="198"/>
      <c r="G571" s="198"/>
      <c r="H571" s="198"/>
    </row>
    <row r="572" spans="1:8" ht="22.5" x14ac:dyDescent="0.2">
      <c r="A572" s="441"/>
      <c r="B572" s="450"/>
      <c r="C572" s="333" t="s">
        <v>674</v>
      </c>
      <c r="D572" s="372">
        <v>0</v>
      </c>
      <c r="E572" s="329">
        <v>2400</v>
      </c>
      <c r="F572" s="198"/>
      <c r="G572" s="198"/>
      <c r="H572" s="198"/>
    </row>
    <row r="573" spans="1:8" x14ac:dyDescent="0.2">
      <c r="A573" s="441"/>
      <c r="B573" s="450"/>
      <c r="C573" s="333" t="s">
        <v>675</v>
      </c>
      <c r="D573" s="372">
        <v>1000</v>
      </c>
      <c r="E573" s="329">
        <v>8980.58</v>
      </c>
      <c r="F573" s="198"/>
      <c r="G573" s="198"/>
      <c r="H573" s="198"/>
    </row>
    <row r="574" spans="1:8" x14ac:dyDescent="0.2">
      <c r="A574" s="441"/>
      <c r="B574" s="450"/>
      <c r="C574" s="333" t="s">
        <v>676</v>
      </c>
      <c r="D574" s="372">
        <v>0</v>
      </c>
      <c r="E574" s="329">
        <v>806</v>
      </c>
      <c r="F574" s="198"/>
      <c r="G574" s="198"/>
      <c r="H574" s="198"/>
    </row>
    <row r="575" spans="1:8" x14ac:dyDescent="0.2">
      <c r="A575" s="441"/>
      <c r="B575" s="450"/>
      <c r="C575" s="333" t="s">
        <v>677</v>
      </c>
      <c r="D575" s="372">
        <v>950</v>
      </c>
      <c r="E575" s="329">
        <v>5000</v>
      </c>
      <c r="F575" s="198"/>
      <c r="G575" s="198"/>
      <c r="H575" s="198"/>
    </row>
    <row r="576" spans="1:8" ht="13.5" customHeight="1" x14ac:dyDescent="0.2">
      <c r="A576" s="441"/>
      <c r="B576" s="450"/>
      <c r="C576" s="333" t="s">
        <v>648</v>
      </c>
      <c r="D576" s="372">
        <v>100</v>
      </c>
      <c r="E576" s="329">
        <v>7500</v>
      </c>
      <c r="F576" s="140"/>
      <c r="G576" s="140"/>
      <c r="H576" s="140"/>
    </row>
    <row r="577" spans="1:8" ht="15.75" customHeight="1" x14ac:dyDescent="0.2">
      <c r="A577" s="441"/>
      <c r="B577" s="450"/>
      <c r="C577" s="333" t="s">
        <v>649</v>
      </c>
      <c r="D577" s="372">
        <v>100</v>
      </c>
      <c r="E577" s="329">
        <v>5600</v>
      </c>
      <c r="F577" s="140"/>
      <c r="G577" s="140"/>
      <c r="H577" s="140"/>
    </row>
    <row r="578" spans="1:8" x14ac:dyDescent="0.2">
      <c r="A578" s="441"/>
      <c r="B578" s="450"/>
      <c r="C578" s="333" t="s">
        <v>678</v>
      </c>
      <c r="D578" s="372">
        <v>70</v>
      </c>
      <c r="E578" s="329">
        <v>10</v>
      </c>
      <c r="F578" s="140"/>
      <c r="G578" s="140"/>
      <c r="H578" s="140"/>
    </row>
    <row r="579" spans="1:8" x14ac:dyDescent="0.2">
      <c r="A579" s="441"/>
      <c r="B579" s="450"/>
      <c r="C579" s="333" t="s">
        <v>650</v>
      </c>
      <c r="D579" s="372">
        <v>6500</v>
      </c>
      <c r="E579" s="329">
        <v>0</v>
      </c>
      <c r="F579" s="140"/>
      <c r="G579" s="140"/>
      <c r="H579" s="140"/>
    </row>
    <row r="580" spans="1:8" x14ac:dyDescent="0.2">
      <c r="A580" s="441"/>
      <c r="B580" s="450"/>
      <c r="C580" s="333" t="s">
        <v>679</v>
      </c>
      <c r="D580" s="372">
        <v>2000</v>
      </c>
      <c r="E580" s="329">
        <v>1250</v>
      </c>
      <c r="F580" s="140"/>
      <c r="G580" s="140"/>
      <c r="H580" s="140"/>
    </row>
    <row r="581" spans="1:8" ht="22.5" x14ac:dyDescent="0.2">
      <c r="A581" s="441"/>
      <c r="B581" s="450"/>
      <c r="C581" s="333" t="s">
        <v>680</v>
      </c>
      <c r="D581" s="372">
        <v>2000</v>
      </c>
      <c r="E581" s="329">
        <v>4000</v>
      </c>
      <c r="F581" s="140"/>
      <c r="G581" s="140"/>
      <c r="H581" s="140"/>
    </row>
    <row r="582" spans="1:8" x14ac:dyDescent="0.2">
      <c r="A582" s="441"/>
      <c r="B582" s="450"/>
      <c r="C582" s="333" t="s">
        <v>681</v>
      </c>
      <c r="D582" s="372">
        <v>3000</v>
      </c>
      <c r="E582" s="329">
        <v>5000</v>
      </c>
      <c r="F582" s="140"/>
      <c r="G582" s="140"/>
      <c r="H582" s="140"/>
    </row>
    <row r="583" spans="1:8" ht="11.25" customHeight="1" x14ac:dyDescent="0.2">
      <c r="A583" s="441"/>
      <c r="B583" s="450"/>
      <c r="C583" s="333" t="s">
        <v>682</v>
      </c>
      <c r="D583" s="372">
        <v>100</v>
      </c>
      <c r="E583" s="329">
        <v>100</v>
      </c>
      <c r="F583" s="140"/>
      <c r="G583" s="140"/>
      <c r="H583" s="140"/>
    </row>
    <row r="584" spans="1:8" ht="22.5" x14ac:dyDescent="0.2">
      <c r="A584" s="441"/>
      <c r="B584" s="450"/>
      <c r="C584" s="333" t="s">
        <v>683</v>
      </c>
      <c r="D584" s="372">
        <v>4000</v>
      </c>
      <c r="E584" s="329">
        <v>9700</v>
      </c>
      <c r="F584" s="198"/>
      <c r="G584" s="198"/>
      <c r="H584" s="198"/>
    </row>
    <row r="585" spans="1:8" x14ac:dyDescent="0.2">
      <c r="A585" s="441"/>
      <c r="B585" s="450"/>
      <c r="C585" s="333" t="s">
        <v>651</v>
      </c>
      <c r="D585" s="372">
        <v>7000</v>
      </c>
      <c r="E585" s="329">
        <v>0</v>
      </c>
      <c r="F585" s="198"/>
      <c r="G585" s="198"/>
      <c r="H585" s="198"/>
    </row>
    <row r="586" spans="1:8" x14ac:dyDescent="0.2">
      <c r="A586" s="441"/>
      <c r="B586" s="450"/>
      <c r="C586" s="333" t="s">
        <v>684</v>
      </c>
      <c r="D586" s="372">
        <v>2350</v>
      </c>
      <c r="E586" s="329">
        <v>2800</v>
      </c>
      <c r="F586" s="198"/>
      <c r="G586" s="198"/>
      <c r="H586" s="198"/>
    </row>
    <row r="587" spans="1:8" ht="22.5" x14ac:dyDescent="0.2">
      <c r="A587" s="441"/>
      <c r="B587" s="450"/>
      <c r="C587" s="333" t="s">
        <v>685</v>
      </c>
      <c r="D587" s="372">
        <v>1100</v>
      </c>
      <c r="E587" s="329">
        <v>700</v>
      </c>
      <c r="F587" s="198"/>
      <c r="G587" s="198"/>
      <c r="H587" s="198"/>
    </row>
    <row r="588" spans="1:8" x14ac:dyDescent="0.2">
      <c r="A588" s="441"/>
      <c r="B588" s="450"/>
      <c r="C588" s="333" t="s">
        <v>686</v>
      </c>
      <c r="D588" s="372">
        <v>2700</v>
      </c>
      <c r="E588" s="329">
        <v>100</v>
      </c>
      <c r="F588" s="198"/>
      <c r="G588" s="198"/>
      <c r="H588" s="198"/>
    </row>
    <row r="589" spans="1:8" x14ac:dyDescent="0.2">
      <c r="A589" s="441"/>
      <c r="B589" s="450"/>
      <c r="C589" s="333" t="s">
        <v>652</v>
      </c>
      <c r="D589" s="372">
        <v>22600</v>
      </c>
      <c r="E589" s="329">
        <v>0</v>
      </c>
      <c r="F589" s="140"/>
      <c r="G589" s="140"/>
      <c r="H589" s="140"/>
    </row>
    <row r="590" spans="1:8" ht="13.5" customHeight="1" x14ac:dyDescent="0.2">
      <c r="A590" s="441"/>
      <c r="B590" s="450"/>
      <c r="C590" s="333" t="s">
        <v>687</v>
      </c>
      <c r="D590" s="372">
        <v>2650</v>
      </c>
      <c r="E590" s="329">
        <v>30</v>
      </c>
      <c r="F590" s="198"/>
      <c r="G590" s="198"/>
      <c r="H590" s="198"/>
    </row>
    <row r="591" spans="1:8" x14ac:dyDescent="0.2">
      <c r="A591" s="441"/>
      <c r="B591" s="450"/>
      <c r="C591" s="333" t="s">
        <v>688</v>
      </c>
      <c r="D591" s="372">
        <v>2100</v>
      </c>
      <c r="E591" s="329">
        <v>600</v>
      </c>
      <c r="F591" s="198"/>
      <c r="G591" s="198"/>
      <c r="H591" s="198"/>
    </row>
    <row r="592" spans="1:8" x14ac:dyDescent="0.2">
      <c r="A592" s="441"/>
      <c r="B592" s="450"/>
      <c r="C592" s="333" t="s">
        <v>689</v>
      </c>
      <c r="D592" s="372">
        <v>200</v>
      </c>
      <c r="E592" s="329">
        <v>150</v>
      </c>
      <c r="F592" s="198"/>
      <c r="G592" s="198"/>
      <c r="H592" s="198"/>
    </row>
    <row r="593" spans="1:8" x14ac:dyDescent="0.2">
      <c r="A593" s="441"/>
      <c r="B593" s="450"/>
      <c r="C593" s="333" t="s">
        <v>690</v>
      </c>
      <c r="D593" s="372">
        <v>200</v>
      </c>
      <c r="E593" s="329">
        <v>1100</v>
      </c>
      <c r="F593" s="198"/>
      <c r="G593" s="198"/>
      <c r="H593" s="198"/>
    </row>
    <row r="594" spans="1:8" x14ac:dyDescent="0.2">
      <c r="A594" s="441"/>
      <c r="B594" s="450"/>
      <c r="C594" s="333" t="s">
        <v>691</v>
      </c>
      <c r="D594" s="372">
        <v>1400</v>
      </c>
      <c r="E594" s="329">
        <v>100</v>
      </c>
      <c r="F594" s="198"/>
      <c r="G594" s="198"/>
      <c r="H594" s="198"/>
    </row>
    <row r="595" spans="1:8" x14ac:dyDescent="0.2">
      <c r="A595" s="441"/>
      <c r="B595" s="450"/>
      <c r="C595" s="333" t="s">
        <v>692</v>
      </c>
      <c r="D595" s="372">
        <v>3900</v>
      </c>
      <c r="E595" s="329">
        <v>100</v>
      </c>
      <c r="F595" s="198"/>
      <c r="G595" s="198"/>
      <c r="H595" s="198"/>
    </row>
    <row r="596" spans="1:8" ht="13.5" customHeight="1" x14ac:dyDescent="0.2">
      <c r="A596" s="441"/>
      <c r="B596" s="450"/>
      <c r="C596" s="333" t="s">
        <v>693</v>
      </c>
      <c r="D596" s="372">
        <v>1800</v>
      </c>
      <c r="E596" s="329">
        <v>13362</v>
      </c>
      <c r="F596" s="140"/>
      <c r="G596" s="140"/>
      <c r="H596" s="140"/>
    </row>
    <row r="597" spans="1:8" ht="15.75" customHeight="1" x14ac:dyDescent="0.2">
      <c r="A597" s="441"/>
      <c r="B597" s="450"/>
      <c r="C597" s="333" t="s">
        <v>653</v>
      </c>
      <c r="D597" s="372">
        <v>86000</v>
      </c>
      <c r="E597" s="329">
        <v>0</v>
      </c>
      <c r="F597" s="140"/>
      <c r="G597" s="140"/>
      <c r="H597" s="140"/>
    </row>
    <row r="598" spans="1:8" x14ac:dyDescent="0.2">
      <c r="A598" s="441"/>
      <c r="B598" s="450"/>
      <c r="C598" s="333" t="s">
        <v>694</v>
      </c>
      <c r="D598" s="372">
        <v>0</v>
      </c>
      <c r="E598" s="329">
        <v>3</v>
      </c>
      <c r="F598" s="140"/>
      <c r="G598" s="140"/>
      <c r="H598" s="140"/>
    </row>
    <row r="599" spans="1:8" x14ac:dyDescent="0.2">
      <c r="A599" s="441"/>
      <c r="B599" s="450"/>
      <c r="C599" s="333"/>
      <c r="D599" s="372"/>
      <c r="E599" s="329"/>
      <c r="F599" s="140"/>
      <c r="G599" s="140"/>
      <c r="H599" s="140"/>
    </row>
    <row r="600" spans="1:8" x14ac:dyDescent="0.2">
      <c r="A600" s="441"/>
      <c r="B600" s="450"/>
      <c r="C600" s="332" t="s">
        <v>552</v>
      </c>
      <c r="D600" s="372">
        <v>8000</v>
      </c>
      <c r="E600" s="329"/>
      <c r="F600" s="140"/>
      <c r="G600" s="140"/>
      <c r="H600" s="140"/>
    </row>
    <row r="601" spans="1:8" x14ac:dyDescent="0.2">
      <c r="A601" s="441"/>
      <c r="B601" s="450"/>
      <c r="C601" s="333"/>
      <c r="D601" s="526"/>
      <c r="E601" s="330"/>
      <c r="F601" s="497"/>
      <c r="G601" s="140"/>
      <c r="H601" s="140"/>
    </row>
    <row r="602" spans="1:8" x14ac:dyDescent="0.2">
      <c r="A602" s="509">
        <v>924</v>
      </c>
      <c r="B602" s="510" t="s">
        <v>15</v>
      </c>
      <c r="C602" s="511" t="s">
        <v>129</v>
      </c>
      <c r="D602" s="440">
        <v>111175</v>
      </c>
      <c r="E602" s="440">
        <v>82235</v>
      </c>
      <c r="F602" s="440">
        <v>55875</v>
      </c>
      <c r="G602" s="440">
        <v>66375</v>
      </c>
      <c r="H602" s="440">
        <v>77875</v>
      </c>
    </row>
    <row r="603" spans="1:8" x14ac:dyDescent="0.2">
      <c r="A603" s="441"/>
      <c r="B603" s="499" t="s">
        <v>22</v>
      </c>
      <c r="C603" s="500" t="s">
        <v>243</v>
      </c>
      <c r="D603" s="473">
        <v>111175</v>
      </c>
      <c r="E603" s="473">
        <v>82235</v>
      </c>
      <c r="F603" s="473">
        <v>55875</v>
      </c>
      <c r="G603" s="473">
        <v>66375</v>
      </c>
      <c r="H603" s="473">
        <v>77875</v>
      </c>
    </row>
    <row r="604" spans="1:8" x14ac:dyDescent="0.2">
      <c r="A604" s="441"/>
      <c r="B604" s="499"/>
      <c r="C604" s="213" t="s">
        <v>130</v>
      </c>
      <c r="D604" s="447">
        <v>46875</v>
      </c>
      <c r="E604" s="214">
        <v>46875</v>
      </c>
      <c r="F604" s="198">
        <v>46875</v>
      </c>
      <c r="G604" s="198">
        <v>46875</v>
      </c>
      <c r="H604" s="198">
        <v>46875</v>
      </c>
    </row>
    <row r="605" spans="1:8" x14ac:dyDescent="0.2">
      <c r="A605" s="441"/>
      <c r="B605" s="499"/>
      <c r="C605" s="213" t="s">
        <v>131</v>
      </c>
      <c r="D605" s="447">
        <v>11500</v>
      </c>
      <c r="E605" s="214">
        <v>5000</v>
      </c>
      <c r="F605" s="198">
        <v>6000</v>
      </c>
      <c r="G605" s="198">
        <v>4500</v>
      </c>
      <c r="H605" s="198">
        <v>3000</v>
      </c>
    </row>
    <row r="606" spans="1:8" x14ac:dyDescent="0.2">
      <c r="A606" s="441"/>
      <c r="B606" s="499"/>
      <c r="C606" s="213" t="s">
        <v>132</v>
      </c>
      <c r="D606" s="447">
        <v>50000</v>
      </c>
      <c r="E606" s="214">
        <v>29560</v>
      </c>
      <c r="F606" s="198"/>
      <c r="G606" s="198"/>
      <c r="H606" s="198"/>
    </row>
    <row r="607" spans="1:8" x14ac:dyDescent="0.2">
      <c r="A607" s="441"/>
      <c r="B607" s="499"/>
      <c r="C607" s="213" t="s">
        <v>133</v>
      </c>
      <c r="D607" s="447">
        <v>2800</v>
      </c>
      <c r="E607" s="214">
        <v>800</v>
      </c>
      <c r="F607" s="198"/>
      <c r="G607" s="198"/>
      <c r="H607" s="198"/>
    </row>
    <row r="608" spans="1:8" x14ac:dyDescent="0.2">
      <c r="A608" s="441"/>
      <c r="B608" s="499"/>
      <c r="C608" s="213" t="s">
        <v>517</v>
      </c>
      <c r="D608" s="447"/>
      <c r="E608" s="214"/>
      <c r="F608" s="198">
        <v>3000</v>
      </c>
      <c r="G608" s="198">
        <v>15000</v>
      </c>
      <c r="H608" s="198">
        <v>28000</v>
      </c>
    </row>
    <row r="609" spans="1:8" x14ac:dyDescent="0.2">
      <c r="A609" s="527">
        <v>925</v>
      </c>
      <c r="B609" s="528" t="s">
        <v>15</v>
      </c>
      <c r="C609" s="529" t="s">
        <v>134</v>
      </c>
      <c r="D609" s="440">
        <v>8846.61</v>
      </c>
      <c r="E609" s="440">
        <v>9156.2413500000002</v>
      </c>
      <c r="F609" s="440">
        <v>9476.7097972499996</v>
      </c>
      <c r="G609" s="440">
        <v>9808.3946401537487</v>
      </c>
      <c r="H609" s="440">
        <v>10151.688452559129</v>
      </c>
    </row>
    <row r="610" spans="1:8" x14ac:dyDescent="0.2">
      <c r="A610" s="441"/>
      <c r="B610" s="530" t="s">
        <v>61</v>
      </c>
      <c r="C610" s="501" t="s">
        <v>135</v>
      </c>
      <c r="D610" s="473">
        <v>8846.61</v>
      </c>
      <c r="E610" s="473">
        <v>9156.2413500000002</v>
      </c>
      <c r="F610" s="473">
        <v>9476.7097972499996</v>
      </c>
      <c r="G610" s="473">
        <v>9808.3946401537487</v>
      </c>
      <c r="H610" s="473">
        <v>10151.688452559129</v>
      </c>
    </row>
    <row r="611" spans="1:8" x14ac:dyDescent="0.2">
      <c r="A611" s="527">
        <v>926</v>
      </c>
      <c r="B611" s="528" t="s">
        <v>15</v>
      </c>
      <c r="C611" s="529" t="s">
        <v>150</v>
      </c>
      <c r="D611" s="440">
        <v>110500</v>
      </c>
      <c r="E611" s="440">
        <v>110500</v>
      </c>
      <c r="F611" s="440">
        <v>110500</v>
      </c>
      <c r="G611" s="440">
        <v>110500</v>
      </c>
      <c r="H611" s="440">
        <v>110500</v>
      </c>
    </row>
    <row r="612" spans="1:8" x14ac:dyDescent="0.2">
      <c r="A612" s="441"/>
      <c r="B612" s="530" t="s">
        <v>13</v>
      </c>
      <c r="C612" s="501" t="s">
        <v>261</v>
      </c>
      <c r="D612" s="473">
        <v>14800</v>
      </c>
      <c r="E612" s="473">
        <v>14800</v>
      </c>
      <c r="F612" s="473">
        <v>14800</v>
      </c>
      <c r="G612" s="473">
        <v>14800</v>
      </c>
      <c r="H612" s="473">
        <v>14800</v>
      </c>
    </row>
    <row r="613" spans="1:8" x14ac:dyDescent="0.2">
      <c r="A613" s="441"/>
      <c r="B613" s="530" t="s">
        <v>20</v>
      </c>
      <c r="C613" s="501" t="s">
        <v>262</v>
      </c>
      <c r="D613" s="473">
        <v>31900</v>
      </c>
      <c r="E613" s="473">
        <v>31900</v>
      </c>
      <c r="F613" s="473">
        <v>31900</v>
      </c>
      <c r="G613" s="473">
        <v>31900</v>
      </c>
      <c r="H613" s="473">
        <v>31900</v>
      </c>
    </row>
    <row r="614" spans="1:8" x14ac:dyDescent="0.2">
      <c r="A614" s="441"/>
      <c r="B614" s="530" t="s">
        <v>26</v>
      </c>
      <c r="C614" s="501" t="s">
        <v>263</v>
      </c>
      <c r="D614" s="473">
        <v>23980</v>
      </c>
      <c r="E614" s="473">
        <v>23980</v>
      </c>
      <c r="F614" s="473">
        <v>23980</v>
      </c>
      <c r="G614" s="473">
        <v>23980</v>
      </c>
      <c r="H614" s="473">
        <v>23980</v>
      </c>
    </row>
    <row r="615" spans="1:8" x14ac:dyDescent="0.2">
      <c r="A615" s="441"/>
      <c r="B615" s="530" t="s">
        <v>30</v>
      </c>
      <c r="C615" s="501" t="s">
        <v>264</v>
      </c>
      <c r="D615" s="473">
        <v>1000</v>
      </c>
      <c r="E615" s="473">
        <v>1000</v>
      </c>
      <c r="F615" s="473">
        <v>1000</v>
      </c>
      <c r="G615" s="473">
        <v>1000</v>
      </c>
      <c r="H615" s="473">
        <v>1000</v>
      </c>
    </row>
    <row r="616" spans="1:8" x14ac:dyDescent="0.2">
      <c r="A616" s="441"/>
      <c r="B616" s="530" t="s">
        <v>33</v>
      </c>
      <c r="C616" s="501" t="s">
        <v>265</v>
      </c>
      <c r="D616" s="473">
        <v>6600</v>
      </c>
      <c r="E616" s="473">
        <v>6600</v>
      </c>
      <c r="F616" s="473">
        <v>6600</v>
      </c>
      <c r="G616" s="473">
        <v>6600</v>
      </c>
      <c r="H616" s="473">
        <v>6600</v>
      </c>
    </row>
    <row r="617" spans="1:8" x14ac:dyDescent="0.2">
      <c r="A617" s="441"/>
      <c r="B617" s="530" t="s">
        <v>36</v>
      </c>
      <c r="C617" s="501" t="s">
        <v>266</v>
      </c>
      <c r="D617" s="473">
        <v>15000</v>
      </c>
      <c r="E617" s="473">
        <v>15000</v>
      </c>
      <c r="F617" s="473">
        <v>15000</v>
      </c>
      <c r="G617" s="473">
        <v>15000</v>
      </c>
      <c r="H617" s="473">
        <v>15000</v>
      </c>
    </row>
    <row r="618" spans="1:8" x14ac:dyDescent="0.2">
      <c r="A618" s="441"/>
      <c r="B618" s="530" t="s">
        <v>39</v>
      </c>
      <c r="C618" s="501" t="s">
        <v>267</v>
      </c>
      <c r="D618" s="473">
        <v>15320</v>
      </c>
      <c r="E618" s="473">
        <v>15320</v>
      </c>
      <c r="F618" s="473">
        <v>15320</v>
      </c>
      <c r="G618" s="473">
        <v>15320</v>
      </c>
      <c r="H618" s="473">
        <v>15320</v>
      </c>
    </row>
    <row r="619" spans="1:8" x14ac:dyDescent="0.2">
      <c r="A619" s="441"/>
      <c r="B619" s="530" t="s">
        <v>43</v>
      </c>
      <c r="C619" s="501" t="s">
        <v>268</v>
      </c>
      <c r="D619" s="473">
        <v>1900</v>
      </c>
      <c r="E619" s="473">
        <v>1900</v>
      </c>
      <c r="F619" s="473">
        <v>1900</v>
      </c>
      <c r="G619" s="473">
        <v>1900</v>
      </c>
      <c r="H619" s="473">
        <v>1900</v>
      </c>
    </row>
    <row r="620" spans="1:8" x14ac:dyDescent="0.2">
      <c r="A620" s="441"/>
      <c r="B620" s="530" t="s">
        <v>22</v>
      </c>
      <c r="C620" s="501" t="s">
        <v>269</v>
      </c>
      <c r="D620" s="473"/>
      <c r="E620" s="473"/>
      <c r="F620" s="473"/>
      <c r="G620" s="473"/>
      <c r="H620" s="473"/>
    </row>
    <row r="621" spans="1:8" x14ac:dyDescent="0.2">
      <c r="A621" s="527">
        <v>931</v>
      </c>
      <c r="B621" s="528" t="s">
        <v>15</v>
      </c>
      <c r="C621" s="529" t="s">
        <v>202</v>
      </c>
      <c r="D621" s="440">
        <v>5000</v>
      </c>
      <c r="E621" s="440">
        <v>10000</v>
      </c>
      <c r="F621" s="440">
        <v>5000</v>
      </c>
      <c r="G621" s="440">
        <v>5000</v>
      </c>
      <c r="H621" s="440">
        <v>5000</v>
      </c>
    </row>
    <row r="622" spans="1:8" x14ac:dyDescent="0.2">
      <c r="A622" s="441"/>
      <c r="B622" s="530" t="s">
        <v>13</v>
      </c>
      <c r="C622" s="501" t="s">
        <v>211</v>
      </c>
      <c r="D622" s="473">
        <v>5000</v>
      </c>
      <c r="E622" s="473">
        <v>10000</v>
      </c>
      <c r="F622" s="473">
        <v>5000</v>
      </c>
      <c r="G622" s="473">
        <v>5000</v>
      </c>
      <c r="H622" s="473">
        <v>5000</v>
      </c>
    </row>
    <row r="623" spans="1:8" x14ac:dyDescent="0.2">
      <c r="A623" s="527">
        <v>932</v>
      </c>
      <c r="B623" s="528" t="s">
        <v>15</v>
      </c>
      <c r="C623" s="529" t="s">
        <v>136</v>
      </c>
      <c r="D623" s="440">
        <v>18000</v>
      </c>
      <c r="E623" s="440">
        <v>21000</v>
      </c>
      <c r="F623" s="440">
        <v>23600</v>
      </c>
      <c r="G623" s="440">
        <v>18000</v>
      </c>
      <c r="H623" s="440">
        <v>18000</v>
      </c>
    </row>
    <row r="624" spans="1:8" ht="22.5" x14ac:dyDescent="0.2">
      <c r="A624" s="441"/>
      <c r="B624" s="531" t="s">
        <v>39</v>
      </c>
      <c r="C624" s="501" t="s">
        <v>518</v>
      </c>
      <c r="D624" s="473">
        <v>18000</v>
      </c>
      <c r="E624" s="473">
        <v>18000</v>
      </c>
      <c r="F624" s="473">
        <v>18000</v>
      </c>
      <c r="G624" s="473">
        <v>18000</v>
      </c>
      <c r="H624" s="473">
        <v>18000</v>
      </c>
    </row>
    <row r="625" spans="1:8" x14ac:dyDescent="0.2">
      <c r="A625" s="441"/>
      <c r="B625" s="531" t="s">
        <v>39</v>
      </c>
      <c r="C625" s="501" t="s">
        <v>519</v>
      </c>
      <c r="D625" s="473"/>
      <c r="E625" s="473">
        <v>3000</v>
      </c>
      <c r="F625" s="473">
        <v>5600</v>
      </c>
      <c r="G625" s="473"/>
      <c r="H625" s="473"/>
    </row>
    <row r="626" spans="1:8" x14ac:dyDescent="0.2">
      <c r="A626" s="527">
        <v>934</v>
      </c>
      <c r="B626" s="528" t="s">
        <v>15</v>
      </c>
      <c r="C626" s="529" t="s">
        <v>212</v>
      </c>
      <c r="D626" s="440">
        <v>2000</v>
      </c>
      <c r="E626" s="440">
        <v>2000</v>
      </c>
      <c r="F626" s="440">
        <v>2000</v>
      </c>
      <c r="G626" s="440">
        <v>2000</v>
      </c>
      <c r="H626" s="440">
        <v>2000</v>
      </c>
    </row>
    <row r="627" spans="1:8" x14ac:dyDescent="0.2">
      <c r="A627" s="441"/>
      <c r="B627" s="513" t="s">
        <v>39</v>
      </c>
      <c r="C627" s="448" t="s">
        <v>213</v>
      </c>
      <c r="D627" s="473">
        <v>2000</v>
      </c>
      <c r="E627" s="473">
        <v>2000</v>
      </c>
      <c r="F627" s="473">
        <v>2000</v>
      </c>
      <c r="G627" s="473">
        <v>2000</v>
      </c>
      <c r="H627" s="473">
        <v>2000</v>
      </c>
    </row>
    <row r="628" spans="1:8" ht="15.75" x14ac:dyDescent="0.25">
      <c r="A628" s="502" t="s">
        <v>137</v>
      </c>
      <c r="B628" s="503"/>
      <c r="C628" s="505"/>
      <c r="D628" s="504">
        <v>3555108.3463999997</v>
      </c>
      <c r="E628" s="504">
        <v>3403540.9925499996</v>
      </c>
      <c r="F628" s="504">
        <v>3492486.6269572508</v>
      </c>
      <c r="G628" s="504">
        <v>3637325.2801501541</v>
      </c>
      <c r="H628" s="504">
        <v>3741001.5136903585</v>
      </c>
    </row>
    <row r="631" spans="1:8" x14ac:dyDescent="0.2">
      <c r="G631" s="118"/>
    </row>
    <row r="632" spans="1:8" x14ac:dyDescent="0.2">
      <c r="H632" s="118"/>
    </row>
  </sheetData>
  <sheetProtection selectLockedCells="1" selectUnlockedCells="1"/>
  <mergeCells count="3">
    <mergeCell ref="A1:H1"/>
    <mergeCell ref="A3:H3"/>
    <mergeCell ref="A5:H5"/>
  </mergeCells>
  <phoneticPr fontId="24" type="noConversion"/>
  <conditionalFormatting sqref="C198">
    <cfRule type="duplicateValues" dxfId="1" priority="1" stopIfTrue="1"/>
  </conditionalFormatting>
  <conditionalFormatting sqref="C196:C197 C199:C200">
    <cfRule type="duplicateValues" dxfId="0" priority="2" stopIfTrue="1"/>
  </conditionalFormatting>
  <printOptions horizontalCentered="1"/>
  <pageMargins left="0.19685039370078741" right="0.19685039370078741" top="0.39370078740157483" bottom="0.39370078740157483" header="0.11811023622047245" footer="0.11811023622047245"/>
  <pageSetup paperSize="9" scale="92" firstPageNumber="0" fitToHeight="0" orientation="portrait" r:id="rId1"/>
  <headerFooter alignWithMargins="0">
    <oddFooter>Stránka &amp;P</oddFooter>
  </headerFooter>
  <rowBreaks count="7" manualBreakCount="7">
    <brk id="64" max="7" man="1"/>
    <brk id="115" max="7" man="1"/>
    <brk id="216" max="7" man="1"/>
    <brk id="259" max="7" man="1"/>
    <brk id="310" max="7" man="1"/>
    <brk id="415" max="7" man="1"/>
    <brk id="4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Flecknová Vendulka</cp:lastModifiedBy>
  <cp:lastPrinted>2020-09-02T05:58:10Z</cp:lastPrinted>
  <dcterms:created xsi:type="dcterms:W3CDTF">2012-08-08T17:47:29Z</dcterms:created>
  <dcterms:modified xsi:type="dcterms:W3CDTF">2020-09-02T05:58:52Z</dcterms:modified>
</cp:coreProperties>
</file>